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3" yWindow="65322" windowWidth="19174" windowHeight="10003" activeTab="0"/>
  </bookViews>
  <sheets>
    <sheet name="1" sheetId="1" r:id="rId1"/>
  </sheets>
  <definedNames>
    <definedName name="_xlnm.Print_Titles" localSheetId="0">'1'!$A:$B</definedName>
    <definedName name="_xlnm.Print_Area" localSheetId="0">'1'!$A$1:$AD$35</definedName>
  </definedNames>
  <calcPr fullCalcOnLoad="1"/>
</workbook>
</file>

<file path=xl/sharedStrings.xml><?xml version="1.0" encoding="utf-8"?>
<sst xmlns="http://schemas.openxmlformats.org/spreadsheetml/2006/main" count="68" uniqueCount="40">
  <si>
    <t>№</t>
  </si>
  <si>
    <t>Інші видатки</t>
  </si>
  <si>
    <t>Профінансовано</t>
  </si>
  <si>
    <t>Залишок</t>
  </si>
  <si>
    <t>в тому числі</t>
  </si>
  <si>
    <t>ІНФОРМАЦІЯ</t>
  </si>
  <si>
    <t>Відсоток фінансування</t>
  </si>
  <si>
    <t>Обласна рада</t>
  </si>
  <si>
    <t>Назва головного розпорядника</t>
  </si>
  <si>
    <t>Головне управління економіки</t>
  </si>
  <si>
    <t>ВСЬОГО по соціально-культурній сфері</t>
  </si>
  <si>
    <t>РАЗОМ</t>
  </si>
  <si>
    <t>ВСЬОГО по органах влади</t>
  </si>
  <si>
    <t>Служба у справах дітей</t>
  </si>
  <si>
    <t>Управління міжнародного співробітництва та євроінтеграції</t>
  </si>
  <si>
    <t>в т.ч. заклади культури</t>
  </si>
  <si>
    <t>госп.розрахункові</t>
  </si>
  <si>
    <t>громад.організації</t>
  </si>
  <si>
    <t>Всього видатки загального фонду</t>
  </si>
  <si>
    <t>Зарплата з нарахуваннями (2110,2120)</t>
  </si>
  <si>
    <t>Інші захищенні статті(2220,2230,2700)</t>
  </si>
  <si>
    <t>Енергоносії (2270)</t>
  </si>
  <si>
    <t>Всього видатки спеціального фонду за рахунок, що передаються із загального фонду (капітальні видатки)</t>
  </si>
  <si>
    <t>в т.ч заклади з прямим фінансуванням</t>
  </si>
  <si>
    <t>Управління у справах національностей та релігій</t>
  </si>
  <si>
    <t>медична субвенція</t>
  </si>
  <si>
    <t>Управління культури і мистецтв</t>
  </si>
  <si>
    <t>Всього видатки загальний та спеціальний (за рахунок коштів, що передаються із загального)</t>
  </si>
  <si>
    <t>освітня субвенція</t>
  </si>
  <si>
    <t>Департамент освіти і науки</t>
  </si>
  <si>
    <t>Департамент соціальної та молодіжної політики</t>
  </si>
  <si>
    <t>оздоровлення</t>
  </si>
  <si>
    <t>Управління фізичної культури та спорту</t>
  </si>
  <si>
    <t>в т.ч.заклади соц.забезпечення, молодіжної політики, реалізація програм та заходів тощо</t>
  </si>
  <si>
    <t>Додаткова дотація</t>
  </si>
  <si>
    <t>інші субвенції з державного бюджету в галузі освіти</t>
  </si>
  <si>
    <t xml:space="preserve">інша субвенція </t>
  </si>
  <si>
    <t>Кредити за січень-грудень</t>
  </si>
  <si>
    <t>Департамент охорони здоров"я ОДА</t>
  </si>
  <si>
    <r>
      <t xml:space="preserve">про фінансування головних розпорядників коштів обласного бюджету (соціально-культурна сфера та органи управління) </t>
    </r>
    <r>
      <rPr>
        <b/>
        <sz val="12"/>
        <color indexed="10"/>
        <rFont val="Arial Cyr"/>
        <family val="0"/>
      </rPr>
      <t>станом на 27.12.2018р</t>
    </r>
    <r>
      <rPr>
        <b/>
        <sz val="12"/>
        <rFont val="Arial Cyr"/>
        <family val="0"/>
      </rPr>
      <t>, відповідно до поданих ними заявок на фінансування та зареєстрованих підвідомчими бюджетними установами та закладами фінансових зобов"язань в органах Державного казначейства України у Вінницькій області по загальному та спеціальному (за рахунок коштів, що передаються із загального фонду) фондах (тис. грн.)</t>
    </r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</si>
</sst>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  <numFmt numFmtId="191" formatCode="#,##0.0"/>
    <numFmt numFmtId="192" formatCode="0.00000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2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188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88" fontId="0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88" fontId="3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188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88" fontId="2" fillId="0" borderId="0" xfId="0" applyNumberFormat="1" applyFont="1" applyFill="1" applyAlignment="1">
      <alignment horizontal="center" vertical="center" wrapText="1"/>
    </xf>
    <xf numFmtId="188" fontId="2" fillId="0" borderId="0" xfId="0" applyNumberFormat="1" applyFont="1" applyFill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88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189" fontId="0" fillId="0" borderId="0" xfId="0" applyNumberFormat="1" applyFont="1" applyFill="1" applyAlignment="1">
      <alignment horizontal="center" vertical="center" wrapText="1"/>
    </xf>
    <xf numFmtId="189" fontId="3" fillId="0" borderId="0" xfId="0" applyNumberFormat="1" applyFont="1" applyFill="1" applyAlignment="1">
      <alignment horizontal="center" vertical="center" wrapText="1"/>
    </xf>
    <xf numFmtId="191" fontId="0" fillId="0" borderId="10" xfId="0" applyNumberFormat="1" applyFont="1" applyFill="1" applyBorder="1" applyAlignment="1">
      <alignment horizontal="center" vertical="center" wrapText="1"/>
    </xf>
    <xf numFmtId="191" fontId="4" fillId="0" borderId="10" xfId="0" applyNumberFormat="1" applyFont="1" applyFill="1" applyBorder="1" applyAlignment="1">
      <alignment horizontal="center" vertical="center" wrapText="1"/>
    </xf>
    <xf numFmtId="191" fontId="0" fillId="0" borderId="10" xfId="0" applyNumberFormat="1" applyFont="1" applyFill="1" applyBorder="1" applyAlignment="1">
      <alignment horizontal="center" vertical="center" wrapText="1"/>
    </xf>
    <xf numFmtId="191" fontId="4" fillId="0" borderId="10" xfId="0" applyNumberFormat="1" applyFont="1" applyFill="1" applyBorder="1" applyAlignment="1">
      <alignment horizontal="center" vertical="center" wrapText="1"/>
    </xf>
    <xf numFmtId="191" fontId="8" fillId="0" borderId="10" xfId="0" applyNumberFormat="1" applyFont="1" applyFill="1" applyBorder="1" applyAlignment="1">
      <alignment horizontal="center" vertical="center" wrapText="1"/>
    </xf>
    <xf numFmtId="191" fontId="9" fillId="0" borderId="10" xfId="0" applyNumberFormat="1" applyFont="1" applyFill="1" applyBorder="1" applyAlignment="1">
      <alignment horizontal="center" vertical="center" wrapText="1"/>
    </xf>
    <xf numFmtId="191" fontId="2" fillId="0" borderId="10" xfId="0" applyNumberFormat="1" applyFont="1" applyFill="1" applyBorder="1" applyAlignment="1">
      <alignment horizontal="center" vertical="center" wrapText="1"/>
    </xf>
    <xf numFmtId="191" fontId="10" fillId="0" borderId="10" xfId="0" applyNumberFormat="1" applyFont="1" applyFill="1" applyBorder="1" applyAlignment="1">
      <alignment horizontal="center" vertical="center" wrapText="1"/>
    </xf>
    <xf numFmtId="191" fontId="11" fillId="0" borderId="10" xfId="0" applyNumberFormat="1" applyFont="1" applyFill="1" applyBorder="1" applyAlignment="1">
      <alignment horizontal="center" vertical="center" wrapText="1"/>
    </xf>
    <xf numFmtId="191" fontId="1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BA767"/>
  <sheetViews>
    <sheetView tabSelected="1" zoomScale="75" zoomScaleNormal="75" zoomScaleSheetLayoutView="75" zoomScalePageLayoutView="0"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M12" sqref="AM12"/>
    </sheetView>
  </sheetViews>
  <sheetFormatPr defaultColWidth="9.125" defaultRowHeight="12.75"/>
  <cols>
    <col min="1" max="1" width="3.50390625" style="5" bestFit="1" customWidth="1"/>
    <col min="2" max="2" width="45.75390625" style="5" customWidth="1"/>
    <col min="3" max="3" width="14.50390625" style="5" customWidth="1"/>
    <col min="4" max="4" width="14.375" style="5" customWidth="1"/>
    <col min="5" max="5" width="12.875" style="5" customWidth="1"/>
    <col min="6" max="6" width="14.50390625" style="5" customWidth="1"/>
    <col min="7" max="7" width="15.875" style="6" customWidth="1"/>
    <col min="8" max="8" width="14.375" style="6" customWidth="1"/>
    <col min="9" max="9" width="12.00390625" style="6" customWidth="1"/>
    <col min="10" max="10" width="14.75390625" style="6" customWidth="1"/>
    <col min="11" max="11" width="12.875" style="6" customWidth="1"/>
    <col min="12" max="12" width="14.00390625" style="6" customWidth="1"/>
    <col min="13" max="13" width="13.125" style="6" customWidth="1"/>
    <col min="14" max="14" width="12.25390625" style="6" customWidth="1"/>
    <col min="15" max="15" width="14.75390625" style="6" customWidth="1"/>
    <col min="16" max="16" width="14.875" style="6" customWidth="1"/>
    <col min="17" max="17" width="11.875" style="6" customWidth="1"/>
    <col min="18" max="18" width="11.50390625" style="6" customWidth="1"/>
    <col min="19" max="19" width="14.375" style="6" customWidth="1"/>
    <col min="20" max="20" width="13.375" style="6" customWidth="1"/>
    <col min="21" max="21" width="12.50390625" style="6" customWidth="1"/>
    <col min="22" max="22" width="13.25390625" style="6" customWidth="1"/>
    <col min="23" max="23" width="14.125" style="6" customWidth="1"/>
    <col min="24" max="24" width="14.00390625" style="6" customWidth="1"/>
    <col min="25" max="25" width="11.375" style="6" customWidth="1"/>
    <col min="26" max="26" width="15.375" style="6" customWidth="1"/>
    <col min="27" max="27" width="13.875" style="6" customWidth="1"/>
    <col min="28" max="28" width="14.25390625" style="6" customWidth="1"/>
    <col min="29" max="29" width="14.50390625" style="6" customWidth="1"/>
    <col min="30" max="30" width="14.00390625" style="6" customWidth="1"/>
    <col min="31" max="16384" width="9.125" style="6" customWidth="1"/>
  </cols>
  <sheetData>
    <row r="2" spans="2:22" ht="22.5" customHeight="1">
      <c r="B2" s="20"/>
      <c r="C2" s="42" t="s">
        <v>5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3"/>
      <c r="P2" s="3"/>
      <c r="Q2" s="3"/>
      <c r="R2" s="21"/>
      <c r="S2" s="4"/>
      <c r="T2" s="4"/>
      <c r="U2" s="4"/>
      <c r="V2" s="4"/>
    </row>
    <row r="3" spans="2:22" ht="72.75" customHeight="1">
      <c r="B3" s="4"/>
      <c r="C3" s="42" t="s">
        <v>39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3"/>
      <c r="P3" s="3"/>
      <c r="Q3" s="3"/>
      <c r="R3" s="3"/>
      <c r="S3" s="3"/>
      <c r="T3" s="4"/>
      <c r="U3" s="4"/>
      <c r="V3" s="4"/>
    </row>
    <row r="4" spans="1:30" s="5" customFormat="1" ht="36" customHeight="1">
      <c r="A4" s="48" t="s">
        <v>0</v>
      </c>
      <c r="B4" s="48" t="s">
        <v>8</v>
      </c>
      <c r="C4" s="48" t="s">
        <v>27</v>
      </c>
      <c r="D4" s="48"/>
      <c r="E4" s="48"/>
      <c r="F4" s="48"/>
      <c r="G4" s="48" t="s">
        <v>18</v>
      </c>
      <c r="H4" s="48"/>
      <c r="I4" s="48"/>
      <c r="J4" s="48"/>
      <c r="K4" s="48" t="s">
        <v>4</v>
      </c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 t="s">
        <v>22</v>
      </c>
      <c r="AB4" s="48"/>
      <c r="AC4" s="48"/>
      <c r="AD4" s="48"/>
    </row>
    <row r="5" spans="1:30" s="5" customFormat="1" ht="24" customHeight="1">
      <c r="A5" s="48"/>
      <c r="B5" s="48"/>
      <c r="C5" s="44" t="s">
        <v>37</v>
      </c>
      <c r="D5" s="43" t="s">
        <v>2</v>
      </c>
      <c r="E5" s="43" t="s">
        <v>6</v>
      </c>
      <c r="F5" s="43" t="s">
        <v>3</v>
      </c>
      <c r="G5" s="44" t="s">
        <v>37</v>
      </c>
      <c r="H5" s="43" t="s">
        <v>2</v>
      </c>
      <c r="I5" s="43" t="s">
        <v>6</v>
      </c>
      <c r="J5" s="43" t="s">
        <v>3</v>
      </c>
      <c r="K5" s="46" t="s">
        <v>19</v>
      </c>
      <c r="L5" s="46"/>
      <c r="M5" s="46"/>
      <c r="N5" s="47"/>
      <c r="O5" s="46" t="s">
        <v>20</v>
      </c>
      <c r="P5" s="46"/>
      <c r="Q5" s="46"/>
      <c r="R5" s="47"/>
      <c r="S5" s="46" t="s">
        <v>21</v>
      </c>
      <c r="T5" s="46"/>
      <c r="U5" s="46"/>
      <c r="V5" s="47"/>
      <c r="W5" s="46" t="s">
        <v>1</v>
      </c>
      <c r="X5" s="46"/>
      <c r="Y5" s="46"/>
      <c r="Z5" s="47"/>
      <c r="AA5" s="44" t="s">
        <v>37</v>
      </c>
      <c r="AB5" s="43" t="s">
        <v>2</v>
      </c>
      <c r="AC5" s="43" t="s">
        <v>6</v>
      </c>
      <c r="AD5" s="43" t="s">
        <v>3</v>
      </c>
    </row>
    <row r="6" spans="1:30" s="5" customFormat="1" ht="53.25" customHeight="1">
      <c r="A6" s="48"/>
      <c r="B6" s="48"/>
      <c r="C6" s="45"/>
      <c r="D6" s="43"/>
      <c r="E6" s="43"/>
      <c r="F6" s="43"/>
      <c r="G6" s="45"/>
      <c r="H6" s="43"/>
      <c r="I6" s="43"/>
      <c r="J6" s="43"/>
      <c r="K6" s="7" t="s">
        <v>37</v>
      </c>
      <c r="L6" s="1" t="s">
        <v>2</v>
      </c>
      <c r="M6" s="1" t="s">
        <v>6</v>
      </c>
      <c r="N6" s="1" t="s">
        <v>3</v>
      </c>
      <c r="O6" s="7" t="s">
        <v>37</v>
      </c>
      <c r="P6" s="1" t="s">
        <v>2</v>
      </c>
      <c r="Q6" s="1" t="s">
        <v>6</v>
      </c>
      <c r="R6" s="1" t="s">
        <v>3</v>
      </c>
      <c r="S6" s="7" t="s">
        <v>37</v>
      </c>
      <c r="T6" s="1" t="s">
        <v>2</v>
      </c>
      <c r="U6" s="1" t="s">
        <v>6</v>
      </c>
      <c r="V6" s="1" t="s">
        <v>3</v>
      </c>
      <c r="W6" s="7" t="s">
        <v>37</v>
      </c>
      <c r="X6" s="1" t="s">
        <v>2</v>
      </c>
      <c r="Y6" s="1" t="s">
        <v>6</v>
      </c>
      <c r="Z6" s="1" t="s">
        <v>3</v>
      </c>
      <c r="AA6" s="45"/>
      <c r="AB6" s="43"/>
      <c r="AC6" s="43"/>
      <c r="AD6" s="43"/>
    </row>
    <row r="7" spans="1:53" ht="34.5" customHeight="1">
      <c r="A7" s="2">
        <v>1</v>
      </c>
      <c r="B7" s="11" t="s">
        <v>29</v>
      </c>
      <c r="C7" s="34">
        <f aca="true" t="shared" si="0" ref="C7:D10">G7+AA7</f>
        <v>891807.25538</v>
      </c>
      <c r="D7" s="34">
        <f t="shared" si="0"/>
        <v>835794.09241</v>
      </c>
      <c r="E7" s="34">
        <f aca="true" t="shared" si="1" ref="E7:E35">D7/C7*100</f>
        <v>93.71914024784058</v>
      </c>
      <c r="F7" s="35">
        <f>C7-D7</f>
        <v>56013.16296999995</v>
      </c>
      <c r="G7" s="34">
        <v>789169.5454</v>
      </c>
      <c r="H7" s="34">
        <v>752644.20343</v>
      </c>
      <c r="I7" s="34">
        <f aca="true" t="shared" si="2" ref="I7:I35">H7/G7*100</f>
        <v>95.37167365581921</v>
      </c>
      <c r="J7" s="35">
        <f>G7-H7</f>
        <v>36525.34196999995</v>
      </c>
      <c r="K7" s="34">
        <v>589048.5384</v>
      </c>
      <c r="L7" s="34">
        <v>555476.07737</v>
      </c>
      <c r="M7" s="34">
        <f aca="true" t="shared" si="3" ref="M7:M35">L7/K7*100</f>
        <v>94.30056118614758</v>
      </c>
      <c r="N7" s="35">
        <f>K7-L7</f>
        <v>33572.461030000006</v>
      </c>
      <c r="O7" s="34">
        <v>105715.327</v>
      </c>
      <c r="P7" s="34">
        <v>104367.39944</v>
      </c>
      <c r="Q7" s="34">
        <f aca="true" t="shared" si="4" ref="Q7:Q35">P7/O7*100</f>
        <v>98.72494594847159</v>
      </c>
      <c r="R7" s="35">
        <f>O7-P7</f>
        <v>1347.927560000011</v>
      </c>
      <c r="S7" s="34">
        <v>58143.4</v>
      </c>
      <c r="T7" s="34">
        <v>57352.78599</v>
      </c>
      <c r="U7" s="34">
        <f aca="true" t="shared" si="5" ref="U7:U35">T7/S7*100</f>
        <v>98.64023430002372</v>
      </c>
      <c r="V7" s="35">
        <f>S7-T7</f>
        <v>790.6140100000048</v>
      </c>
      <c r="W7" s="34">
        <f aca="true" t="shared" si="6" ref="W7:X10">G7-K7-O7-S7</f>
        <v>36262.27999999998</v>
      </c>
      <c r="X7" s="34">
        <f t="shared" si="6"/>
        <v>35447.94063000005</v>
      </c>
      <c r="Y7" s="34">
        <f aca="true" t="shared" si="7" ref="Y7:Y35">X7/W7*100</f>
        <v>97.75430731327448</v>
      </c>
      <c r="Z7" s="35">
        <f>W7-X7</f>
        <v>814.3393699999287</v>
      </c>
      <c r="AA7" s="34">
        <v>102637.70998</v>
      </c>
      <c r="AB7" s="34">
        <v>83149.88898</v>
      </c>
      <c r="AC7" s="34">
        <f aca="true" t="shared" si="8" ref="AC7:AC35">AB7/AA7*100</f>
        <v>81.01300096836007</v>
      </c>
      <c r="AD7" s="35">
        <f>AA7-AB7</f>
        <v>19487.820999999996</v>
      </c>
      <c r="AE7" s="8"/>
      <c r="AF7" s="8"/>
      <c r="AG7" s="8"/>
      <c r="AH7" s="8"/>
      <c r="AI7" s="8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</row>
    <row r="8" spans="1:53" ht="34.5" customHeight="1">
      <c r="A8" s="2"/>
      <c r="B8" s="15" t="s">
        <v>23</v>
      </c>
      <c r="C8" s="34">
        <f>C7-C9-C10-C11</f>
        <v>330793.53870000003</v>
      </c>
      <c r="D8" s="34">
        <f>D7-D9-D10-D11</f>
        <v>329038.12953000003</v>
      </c>
      <c r="E8" s="34">
        <f t="shared" si="1"/>
        <v>99.4693339002634</v>
      </c>
      <c r="F8" s="35">
        <f>C8-D8</f>
        <v>1755.409169999999</v>
      </c>
      <c r="G8" s="34">
        <f>G7-G9-G10-G11</f>
        <v>322473.59099999996</v>
      </c>
      <c r="H8" s="34">
        <f>H7-H9-H10-H11</f>
        <v>321328.58046</v>
      </c>
      <c r="I8" s="34">
        <f t="shared" si="2"/>
        <v>99.64492889589836</v>
      </c>
      <c r="J8" s="35">
        <f>G8-H8</f>
        <v>1145.0105399999302</v>
      </c>
      <c r="K8" s="34">
        <f>K7-K9-K10-K11</f>
        <v>189707.23399999997</v>
      </c>
      <c r="L8" s="34">
        <f>L7-L9-L10-L11</f>
        <v>189415.94295999996</v>
      </c>
      <c r="M8" s="34">
        <f t="shared" si="3"/>
        <v>99.84645232874988</v>
      </c>
      <c r="N8" s="35">
        <f>K8-L8</f>
        <v>291.291040000011</v>
      </c>
      <c r="O8" s="34">
        <f>O7-O9-O10-O11</f>
        <v>76369.12700000001</v>
      </c>
      <c r="P8" s="34">
        <f>P7-P9-P10-P11</f>
        <v>76044.13322999999</v>
      </c>
      <c r="Q8" s="34">
        <f t="shared" si="4"/>
        <v>99.57444351825573</v>
      </c>
      <c r="R8" s="35">
        <f>O8-P8</f>
        <v>324.9937700000155</v>
      </c>
      <c r="S8" s="34">
        <f>S7-S9-S10-S11</f>
        <v>39065.9</v>
      </c>
      <c r="T8" s="34">
        <f>T7-T9-T10-T11</f>
        <v>38629.297569999995</v>
      </c>
      <c r="U8" s="34">
        <f t="shared" si="5"/>
        <v>98.88239505553436</v>
      </c>
      <c r="V8" s="35">
        <f>S8-T8</f>
        <v>436.6024300000063</v>
      </c>
      <c r="W8" s="34">
        <f t="shared" si="6"/>
        <v>17331.32999999998</v>
      </c>
      <c r="X8" s="34">
        <f>X7-X9-X10-X11</f>
        <v>17239.20670000005</v>
      </c>
      <c r="Y8" s="34">
        <f t="shared" si="7"/>
        <v>99.46845798908723</v>
      </c>
      <c r="Z8" s="35">
        <f>W8-X8</f>
        <v>92.12329999993017</v>
      </c>
      <c r="AA8" s="34">
        <f>AA7-AA9-AA10-AA11</f>
        <v>8319.947700000002</v>
      </c>
      <c r="AB8" s="34">
        <f>AB7-AB9-AB10-AB11</f>
        <v>7709.5490699999955</v>
      </c>
      <c r="AC8" s="34">
        <f t="shared" si="8"/>
        <v>92.66343188671719</v>
      </c>
      <c r="AD8" s="35">
        <f>AA8-AB8</f>
        <v>610.398630000007</v>
      </c>
      <c r="AE8" s="8"/>
      <c r="AF8" s="8"/>
      <c r="AG8" s="8"/>
      <c r="AH8" s="8"/>
      <c r="AI8" s="8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</row>
    <row r="9" spans="1:53" ht="34.5" customHeight="1">
      <c r="A9" s="2"/>
      <c r="B9" s="15" t="s">
        <v>28</v>
      </c>
      <c r="C9" s="34">
        <f t="shared" si="0"/>
        <v>320921.54438</v>
      </c>
      <c r="D9" s="34">
        <f t="shared" si="0"/>
        <v>270815.92604000005</v>
      </c>
      <c r="E9" s="34">
        <f t="shared" si="1"/>
        <v>84.38695711850671</v>
      </c>
      <c r="F9" s="35">
        <f>C9-D9</f>
        <v>50105.61833999993</v>
      </c>
      <c r="G9" s="34">
        <v>233003.1344</v>
      </c>
      <c r="H9" s="34">
        <v>201573.08545</v>
      </c>
      <c r="I9" s="34">
        <f t="shared" si="2"/>
        <v>86.51089006552009</v>
      </c>
      <c r="J9" s="35">
        <f>G9-H9</f>
        <v>31430.048949999997</v>
      </c>
      <c r="K9" s="34">
        <v>233003.1344</v>
      </c>
      <c r="L9" s="34">
        <v>201573.08545</v>
      </c>
      <c r="M9" s="34">
        <f t="shared" si="3"/>
        <v>86.51089006552009</v>
      </c>
      <c r="N9" s="35">
        <f>K9-L9</f>
        <v>31430.048949999997</v>
      </c>
      <c r="O9" s="34"/>
      <c r="P9" s="34"/>
      <c r="Q9" s="34" t="e">
        <f t="shared" si="4"/>
        <v>#DIV/0!</v>
      </c>
      <c r="R9" s="35">
        <f>O9-P9</f>
        <v>0</v>
      </c>
      <c r="S9" s="34"/>
      <c r="T9" s="34"/>
      <c r="U9" s="34" t="e">
        <f t="shared" si="5"/>
        <v>#DIV/0!</v>
      </c>
      <c r="V9" s="35">
        <f>S9-T9</f>
        <v>0</v>
      </c>
      <c r="W9" s="34">
        <f t="shared" si="6"/>
        <v>0</v>
      </c>
      <c r="X9" s="34">
        <f t="shared" si="6"/>
        <v>0</v>
      </c>
      <c r="Y9" s="34" t="e">
        <f t="shared" si="7"/>
        <v>#DIV/0!</v>
      </c>
      <c r="Z9" s="35">
        <f>W9-X9</f>
        <v>0</v>
      </c>
      <c r="AA9" s="34">
        <v>87918.40998</v>
      </c>
      <c r="AB9" s="34">
        <v>69242.84059</v>
      </c>
      <c r="AC9" s="34">
        <f t="shared" si="8"/>
        <v>78.7580674010729</v>
      </c>
      <c r="AD9" s="35">
        <f>AA9-AB9</f>
        <v>18675.56938999999</v>
      </c>
      <c r="AE9" s="8"/>
      <c r="AF9" s="8"/>
      <c r="AG9" s="8"/>
      <c r="AH9" s="8"/>
      <c r="AI9" s="8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</row>
    <row r="10" spans="1:53" ht="34.5" customHeight="1">
      <c r="A10" s="2"/>
      <c r="B10" s="15" t="s">
        <v>34</v>
      </c>
      <c r="C10" s="34">
        <f t="shared" si="0"/>
        <v>231164.8723</v>
      </c>
      <c r="D10" s="34">
        <f t="shared" si="0"/>
        <v>228495.55683999998</v>
      </c>
      <c r="E10" s="34">
        <f t="shared" si="1"/>
        <v>98.8452763460809</v>
      </c>
      <c r="F10" s="35">
        <f>C10-D10</f>
        <v>2669.3154600000125</v>
      </c>
      <c r="G10" s="34">
        <v>228514.62</v>
      </c>
      <c r="H10" s="34">
        <v>226047.15652</v>
      </c>
      <c r="I10" s="34">
        <f t="shared" si="2"/>
        <v>98.92021636077376</v>
      </c>
      <c r="J10" s="35">
        <f>G10-H10</f>
        <v>2467.463480000006</v>
      </c>
      <c r="K10" s="34">
        <v>163475.17</v>
      </c>
      <c r="L10" s="34">
        <v>162524.18196</v>
      </c>
      <c r="M10" s="34">
        <f t="shared" si="3"/>
        <v>99.41826759378807</v>
      </c>
      <c r="N10" s="35">
        <f>K10-L10</f>
        <v>950.9880400000256</v>
      </c>
      <c r="O10" s="34">
        <v>29346.2</v>
      </c>
      <c r="P10" s="34">
        <v>28323.26621</v>
      </c>
      <c r="Q10" s="34">
        <f t="shared" si="4"/>
        <v>96.51425469055619</v>
      </c>
      <c r="R10" s="35">
        <f>O10-P10</f>
        <v>1022.9337899999991</v>
      </c>
      <c r="S10" s="34">
        <v>19077.5</v>
      </c>
      <c r="T10" s="34">
        <v>18723.48842</v>
      </c>
      <c r="U10" s="34">
        <f t="shared" si="5"/>
        <v>98.14435025553664</v>
      </c>
      <c r="V10" s="35">
        <f>S10-T10</f>
        <v>354.0115799999985</v>
      </c>
      <c r="W10" s="34">
        <f t="shared" si="6"/>
        <v>16615.749999999985</v>
      </c>
      <c r="X10" s="34">
        <f t="shared" si="6"/>
        <v>16476.21993</v>
      </c>
      <c r="Y10" s="34">
        <f t="shared" si="7"/>
        <v>99.16025415644803</v>
      </c>
      <c r="Z10" s="35">
        <f>W10-X10</f>
        <v>139.53006999998615</v>
      </c>
      <c r="AA10" s="34">
        <v>2650.2523</v>
      </c>
      <c r="AB10" s="34">
        <v>2448.40032</v>
      </c>
      <c r="AC10" s="34">
        <f t="shared" si="8"/>
        <v>92.3836692831094</v>
      </c>
      <c r="AD10" s="35">
        <f>AA10-AB10</f>
        <v>201.8519799999999</v>
      </c>
      <c r="AE10" s="8"/>
      <c r="AF10" s="8"/>
      <c r="AG10" s="8"/>
      <c r="AH10" s="8"/>
      <c r="AI10" s="8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1:53" ht="34.5" customHeight="1">
      <c r="A11" s="2"/>
      <c r="B11" s="15" t="s">
        <v>35</v>
      </c>
      <c r="C11" s="34">
        <f>G11+AA11</f>
        <v>8927.3</v>
      </c>
      <c r="D11" s="34">
        <f>H11+AB11</f>
        <v>7444.48</v>
      </c>
      <c r="E11" s="34">
        <f>D11/C11*100</f>
        <v>83.39005074322584</v>
      </c>
      <c r="F11" s="35">
        <f>C11-D11</f>
        <v>1482.8199999999997</v>
      </c>
      <c r="G11" s="34">
        <v>5178.2</v>
      </c>
      <c r="H11" s="34">
        <v>3695.381</v>
      </c>
      <c r="I11" s="34">
        <f>H11/G11*100</f>
        <v>71.3641999150284</v>
      </c>
      <c r="J11" s="35">
        <f>G11-H11</f>
        <v>1482.819</v>
      </c>
      <c r="K11" s="34">
        <v>2863</v>
      </c>
      <c r="L11" s="34">
        <v>1962.867</v>
      </c>
      <c r="M11" s="34">
        <f>L11/K11*100</f>
        <v>68.55979741529865</v>
      </c>
      <c r="N11" s="35">
        <f>K11-L11</f>
        <v>900.133</v>
      </c>
      <c r="O11" s="34"/>
      <c r="P11" s="34"/>
      <c r="Q11" s="34" t="e">
        <f>P11/O11*100</f>
        <v>#DIV/0!</v>
      </c>
      <c r="R11" s="35">
        <f>O11-P11</f>
        <v>0</v>
      </c>
      <c r="S11" s="34"/>
      <c r="T11" s="34"/>
      <c r="U11" s="34" t="e">
        <f>T11/S11*100</f>
        <v>#DIV/0!</v>
      </c>
      <c r="V11" s="35">
        <f>S11-T11</f>
        <v>0</v>
      </c>
      <c r="W11" s="34">
        <f>G11-K11-O11-S11</f>
        <v>2315.2</v>
      </c>
      <c r="X11" s="34">
        <f>H11-L11-P11-T11</f>
        <v>1732.514</v>
      </c>
      <c r="Y11" s="34">
        <f>X11/W11*100</f>
        <v>74.83215272978576</v>
      </c>
      <c r="Z11" s="35">
        <f>W11-X11</f>
        <v>582.6859999999999</v>
      </c>
      <c r="AA11" s="34">
        <v>3749.1</v>
      </c>
      <c r="AB11" s="34">
        <v>3749.099</v>
      </c>
      <c r="AC11" s="34">
        <f>AB11/AA11*100</f>
        <v>99.99997332693181</v>
      </c>
      <c r="AD11" s="35">
        <f>AA11-AB11</f>
        <v>0.0009999999997489795</v>
      </c>
      <c r="AE11" s="32"/>
      <c r="AF11" s="8"/>
      <c r="AG11" s="32"/>
      <c r="AH11" s="32"/>
      <c r="AI11" s="32"/>
      <c r="AJ11" s="32"/>
      <c r="AK11" s="32"/>
      <c r="AL11" s="33"/>
      <c r="AM11" s="32"/>
      <c r="AN11" s="32"/>
      <c r="AO11" s="32"/>
      <c r="AP11" s="32"/>
      <c r="AQ11" s="32"/>
      <c r="AR11" s="33"/>
      <c r="AS11" s="9"/>
      <c r="AT11" s="9"/>
      <c r="AU11" s="9"/>
      <c r="AV11" s="9"/>
      <c r="AW11" s="9"/>
      <c r="AX11" s="9"/>
      <c r="AY11" s="9"/>
      <c r="AZ11" s="9"/>
      <c r="BA11" s="9"/>
    </row>
    <row r="12" spans="1:53" ht="38.25" customHeight="1">
      <c r="A12" s="2">
        <v>2</v>
      </c>
      <c r="B12" s="11" t="s">
        <v>38</v>
      </c>
      <c r="C12" s="34">
        <f>C13+C14+C15+C17+C16</f>
        <v>1469934.1</v>
      </c>
      <c r="D12" s="34">
        <f>D13+D14+D15+D17+D16</f>
        <v>1372784.2</v>
      </c>
      <c r="E12" s="34">
        <f aca="true" t="shared" si="9" ref="E12:E17">D12/C12*100</f>
        <v>93.39086697832235</v>
      </c>
      <c r="F12" s="34">
        <f>F13+F14+F15+F17+F16</f>
        <v>97149.90000000005</v>
      </c>
      <c r="G12" s="34">
        <f>G13+G14+G15+G17+G16</f>
        <v>1388777.5</v>
      </c>
      <c r="H12" s="34">
        <f>H13+H14+H15+H17+H16</f>
        <v>1292562.8</v>
      </c>
      <c r="I12" s="34">
        <f aca="true" t="shared" si="10" ref="I12:I17">H12/G12*100</f>
        <v>93.07198597327506</v>
      </c>
      <c r="J12" s="34">
        <f>J13+J14+J15+J17+J16</f>
        <v>96214.70000000008</v>
      </c>
      <c r="K12" s="34">
        <f>K13+K14+K15+K17+K16</f>
        <v>54565.399999999994</v>
      </c>
      <c r="L12" s="34">
        <f>L13+L14+L15+L17+L16</f>
        <v>53715.5</v>
      </c>
      <c r="M12" s="34">
        <f aca="true" t="shared" si="11" ref="M12:M17">L12/K12*100</f>
        <v>98.4424195552493</v>
      </c>
      <c r="N12" s="34">
        <f>N13+N14+N15+N17+N16</f>
        <v>849.8999999999951</v>
      </c>
      <c r="O12" s="34">
        <f>O13+O14+O15+O17+O16</f>
        <v>14383.4</v>
      </c>
      <c r="P12" s="34">
        <f>P13+P14+P15+P17+P16</f>
        <v>14310.2</v>
      </c>
      <c r="Q12" s="34">
        <f aca="true" t="shared" si="12" ref="Q12:Q17">P12/O12*100</f>
        <v>99.49107999499424</v>
      </c>
      <c r="R12" s="34">
        <f>R13+R14+R15+R17+R16</f>
        <v>73.19999999999891</v>
      </c>
      <c r="S12" s="34">
        <f>S13+S14+S15+S17+S16</f>
        <v>4846.5</v>
      </c>
      <c r="T12" s="34">
        <f>T13+T14+T15+T17+T16</f>
        <v>4742.9</v>
      </c>
      <c r="U12" s="34">
        <f aca="true" t="shared" si="13" ref="U12:U17">T12/S12*100</f>
        <v>97.86237490972867</v>
      </c>
      <c r="V12" s="34">
        <f>V13+V14+V15+V17+V16</f>
        <v>103.60000000000036</v>
      </c>
      <c r="W12" s="34">
        <f>W13+W14+W15+W17+W16</f>
        <v>1314982.2000000002</v>
      </c>
      <c r="X12" s="34">
        <f>X13+X14+X15+X17+X16</f>
        <v>1219794.2</v>
      </c>
      <c r="Y12" s="34">
        <f aca="true" t="shared" si="14" ref="Y12:Y17">X12/W12*100</f>
        <v>92.76127083697405</v>
      </c>
      <c r="Z12" s="34">
        <f>Z13+Z14+Z15+Z17+Z16</f>
        <v>95188.00000000007</v>
      </c>
      <c r="AA12" s="34">
        <f>AA13+AA14+AA15+AA17+AA16</f>
        <v>81156.6</v>
      </c>
      <c r="AB12" s="34">
        <f>AB13+AB14+AB15+AB17+AB16</f>
        <v>80221.4</v>
      </c>
      <c r="AC12" s="34">
        <f aca="true" t="shared" si="15" ref="AC12:AC17">AB12/AA12*100</f>
        <v>98.84765995618346</v>
      </c>
      <c r="AD12" s="34">
        <f>AD13+AD14+AD15+AD17+AD16</f>
        <v>935.2000000000058</v>
      </c>
      <c r="AE12" s="8"/>
      <c r="AF12" s="8"/>
      <c r="AG12" s="8"/>
      <c r="AH12" s="8"/>
      <c r="AI12" s="8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1:35" ht="32.25" customHeight="1">
      <c r="A13" s="2"/>
      <c r="B13" s="15" t="s">
        <v>23</v>
      </c>
      <c r="C13" s="34">
        <f>G13+AA13</f>
        <v>262769.6</v>
      </c>
      <c r="D13" s="34">
        <f>H13+AB13</f>
        <v>258829.7</v>
      </c>
      <c r="E13" s="34">
        <f>D13/C13*100</f>
        <v>98.500625643149</v>
      </c>
      <c r="F13" s="35">
        <f>C13-D13</f>
        <v>3939.899999999965</v>
      </c>
      <c r="G13" s="34">
        <v>181997</v>
      </c>
      <c r="H13" s="34">
        <v>178991.7</v>
      </c>
      <c r="I13" s="34">
        <f>H13/G13*100</f>
        <v>98.3487090446546</v>
      </c>
      <c r="J13" s="35">
        <f>G13-H13</f>
        <v>3005.2999999999884</v>
      </c>
      <c r="K13" s="34">
        <v>47142.7</v>
      </c>
      <c r="L13" s="34">
        <v>47027.4</v>
      </c>
      <c r="M13" s="34">
        <f>L13/K13*100</f>
        <v>99.755423427169</v>
      </c>
      <c r="N13" s="35">
        <f>K13-L13</f>
        <v>115.29999999999563</v>
      </c>
      <c r="O13" s="34">
        <v>14383.4</v>
      </c>
      <c r="P13" s="34">
        <v>14310.2</v>
      </c>
      <c r="Q13" s="34">
        <f>P13/O13*100</f>
        <v>99.49107999499424</v>
      </c>
      <c r="R13" s="35">
        <f>O13-P13</f>
        <v>73.19999999999891</v>
      </c>
      <c r="S13" s="34">
        <v>4846.5</v>
      </c>
      <c r="T13" s="34">
        <v>4742.9</v>
      </c>
      <c r="U13" s="34">
        <f>T13/S13*100</f>
        <v>97.86237490972867</v>
      </c>
      <c r="V13" s="35">
        <f>S13-T13</f>
        <v>103.60000000000036</v>
      </c>
      <c r="W13" s="34">
        <f>G13-K13-O13-S13</f>
        <v>115624.4</v>
      </c>
      <c r="X13" s="34">
        <f>H13-L13-P13-T13</f>
        <v>112911.20000000003</v>
      </c>
      <c r="Y13" s="34">
        <f>X13/W13*100</f>
        <v>97.6534364718866</v>
      </c>
      <c r="Z13" s="35">
        <f>W13-X13</f>
        <v>2713.199999999968</v>
      </c>
      <c r="AA13" s="34">
        <v>80772.6</v>
      </c>
      <c r="AB13" s="34">
        <v>79838</v>
      </c>
      <c r="AC13" s="34">
        <f>AB13/AA13*100</f>
        <v>98.84292445705597</v>
      </c>
      <c r="AD13" s="35">
        <f>AA13-AB13</f>
        <v>934.6000000000058</v>
      </c>
      <c r="AE13" s="10"/>
      <c r="AF13" s="8"/>
      <c r="AG13" s="10"/>
      <c r="AH13" s="10"/>
      <c r="AI13" s="10"/>
    </row>
    <row r="14" spans="1:35" ht="32.25" customHeight="1">
      <c r="A14" s="2"/>
      <c r="B14" s="15" t="s">
        <v>34</v>
      </c>
      <c r="C14" s="32">
        <f aca="true" t="shared" si="16" ref="C14:D17">G14+AA14</f>
        <v>53664.9</v>
      </c>
      <c r="D14" s="32">
        <f t="shared" si="16"/>
        <v>48078</v>
      </c>
      <c r="E14" s="32">
        <f t="shared" si="9"/>
        <v>89.58928461620165</v>
      </c>
      <c r="F14" s="33">
        <f>C14-D14</f>
        <v>5586.9000000000015</v>
      </c>
      <c r="G14" s="32">
        <v>53664.9</v>
      </c>
      <c r="H14" s="32">
        <v>48078</v>
      </c>
      <c r="I14" s="32">
        <f t="shared" si="10"/>
        <v>89.58928461620165</v>
      </c>
      <c r="J14" s="33">
        <f>G14-H14</f>
        <v>5586.9000000000015</v>
      </c>
      <c r="K14" s="32"/>
      <c r="L14" s="32"/>
      <c r="M14" s="32" t="e">
        <f t="shared" si="11"/>
        <v>#DIV/0!</v>
      </c>
      <c r="N14" s="33">
        <f>K14-L14</f>
        <v>0</v>
      </c>
      <c r="O14" s="32"/>
      <c r="P14" s="32"/>
      <c r="Q14" s="32" t="e">
        <f t="shared" si="12"/>
        <v>#DIV/0!</v>
      </c>
      <c r="R14" s="33">
        <f>O14-P14</f>
        <v>0</v>
      </c>
      <c r="S14" s="32"/>
      <c r="T14" s="32"/>
      <c r="U14" s="32" t="e">
        <f t="shared" si="13"/>
        <v>#DIV/0!</v>
      </c>
      <c r="V14" s="33">
        <f>S14-T14</f>
        <v>0</v>
      </c>
      <c r="W14" s="32">
        <f aca="true" t="shared" si="17" ref="W14:X17">G14-K14-O14-S14</f>
        <v>53664.9</v>
      </c>
      <c r="X14" s="32">
        <f t="shared" si="17"/>
        <v>48078</v>
      </c>
      <c r="Y14" s="32">
        <f t="shared" si="14"/>
        <v>89.58928461620165</v>
      </c>
      <c r="Z14" s="33">
        <f>W14-X14</f>
        <v>5586.9000000000015</v>
      </c>
      <c r="AA14" s="32"/>
      <c r="AB14" s="32"/>
      <c r="AC14" s="32" t="e">
        <f t="shared" si="15"/>
        <v>#DIV/0!</v>
      </c>
      <c r="AD14" s="33">
        <f>AA14-AB14</f>
        <v>0</v>
      </c>
      <c r="AE14" s="10"/>
      <c r="AF14" s="8"/>
      <c r="AG14" s="10"/>
      <c r="AH14" s="10"/>
      <c r="AI14" s="10"/>
    </row>
    <row r="15" spans="1:35" ht="25.5" customHeight="1">
      <c r="A15" s="2"/>
      <c r="B15" s="12" t="s">
        <v>25</v>
      </c>
      <c r="C15" s="32">
        <f t="shared" si="16"/>
        <v>1143339.1</v>
      </c>
      <c r="D15" s="32">
        <f t="shared" si="16"/>
        <v>1056607</v>
      </c>
      <c r="E15" s="32">
        <f t="shared" si="9"/>
        <v>92.41414030185796</v>
      </c>
      <c r="F15" s="33">
        <f>C15-D15</f>
        <v>86732.1000000001</v>
      </c>
      <c r="G15" s="32">
        <v>1143339.1</v>
      </c>
      <c r="H15" s="32">
        <v>1056607</v>
      </c>
      <c r="I15" s="32">
        <f t="shared" si="10"/>
        <v>92.41414030185796</v>
      </c>
      <c r="J15" s="33">
        <f>G15-H15</f>
        <v>86732.1000000001</v>
      </c>
      <c r="K15" s="32"/>
      <c r="L15" s="32"/>
      <c r="M15" s="32" t="e">
        <f t="shared" si="11"/>
        <v>#DIV/0!</v>
      </c>
      <c r="N15" s="33">
        <f>K15-L15</f>
        <v>0</v>
      </c>
      <c r="O15" s="32"/>
      <c r="P15" s="32"/>
      <c r="Q15" s="32" t="e">
        <f t="shared" si="12"/>
        <v>#DIV/0!</v>
      </c>
      <c r="R15" s="33">
        <f>O15-P15</f>
        <v>0</v>
      </c>
      <c r="S15" s="32"/>
      <c r="T15" s="32"/>
      <c r="U15" s="32" t="e">
        <f t="shared" si="13"/>
        <v>#DIV/0!</v>
      </c>
      <c r="V15" s="33">
        <f>S15-T15</f>
        <v>0</v>
      </c>
      <c r="W15" s="32">
        <f t="shared" si="17"/>
        <v>1143339.1</v>
      </c>
      <c r="X15" s="32">
        <f t="shared" si="17"/>
        <v>1056607</v>
      </c>
      <c r="Y15" s="32">
        <f t="shared" si="14"/>
        <v>92.41414030185796</v>
      </c>
      <c r="Z15" s="33">
        <f>W15-X15</f>
        <v>86732.1000000001</v>
      </c>
      <c r="AA15" s="32"/>
      <c r="AB15" s="32"/>
      <c r="AC15" s="32" t="e">
        <f t="shared" si="15"/>
        <v>#DIV/0!</v>
      </c>
      <c r="AD15" s="33">
        <f>AA15-AB15</f>
        <v>0</v>
      </c>
      <c r="AE15" s="10"/>
      <c r="AF15" s="8"/>
      <c r="AG15" s="10"/>
      <c r="AH15" s="10"/>
      <c r="AI15" s="10"/>
    </row>
    <row r="16" spans="1:35" ht="25.5" customHeight="1">
      <c r="A16" s="2"/>
      <c r="B16" s="29" t="s">
        <v>28</v>
      </c>
      <c r="C16" s="32">
        <f>G16+AA16</f>
        <v>7422.7</v>
      </c>
      <c r="D16" s="32">
        <f>H16+AB16</f>
        <v>6688.1</v>
      </c>
      <c r="E16" s="32">
        <f>D16/C16*100</f>
        <v>90.10333167176366</v>
      </c>
      <c r="F16" s="33">
        <f>C16-D16</f>
        <v>734.5999999999995</v>
      </c>
      <c r="G16" s="32">
        <v>7422.7</v>
      </c>
      <c r="H16" s="32">
        <v>6688.1</v>
      </c>
      <c r="I16" s="32">
        <f>H16/G16*100</f>
        <v>90.10333167176366</v>
      </c>
      <c r="J16" s="33">
        <f>G16-H16</f>
        <v>734.5999999999995</v>
      </c>
      <c r="K16" s="32">
        <v>7422.7</v>
      </c>
      <c r="L16" s="32">
        <v>6688.1</v>
      </c>
      <c r="M16" s="32">
        <f>L16/K16*100</f>
        <v>90.10333167176366</v>
      </c>
      <c r="N16" s="33">
        <f>K16-L16</f>
        <v>734.5999999999995</v>
      </c>
      <c r="O16" s="32"/>
      <c r="P16" s="32"/>
      <c r="Q16" s="32" t="e">
        <f>P16/O16*100</f>
        <v>#DIV/0!</v>
      </c>
      <c r="R16" s="33">
        <f>O16-P16</f>
        <v>0</v>
      </c>
      <c r="S16" s="32"/>
      <c r="T16" s="32"/>
      <c r="U16" s="32" t="e">
        <f>T16/S16*100</f>
        <v>#DIV/0!</v>
      </c>
      <c r="V16" s="33">
        <f>S16-T16</f>
        <v>0</v>
      </c>
      <c r="W16" s="32">
        <f t="shared" si="17"/>
        <v>0</v>
      </c>
      <c r="X16" s="32">
        <f t="shared" si="17"/>
        <v>0</v>
      </c>
      <c r="Y16" s="32" t="e">
        <f>X16/W16*100</f>
        <v>#DIV/0!</v>
      </c>
      <c r="Z16" s="33">
        <f>W16-X16</f>
        <v>0</v>
      </c>
      <c r="AA16" s="32"/>
      <c r="AB16" s="32"/>
      <c r="AC16" s="32" t="e">
        <f>AB16/AA16*100</f>
        <v>#DIV/0!</v>
      </c>
      <c r="AD16" s="33">
        <f>AA16-AB16</f>
        <v>0</v>
      </c>
      <c r="AE16" s="10"/>
      <c r="AF16" s="8"/>
      <c r="AG16" s="10"/>
      <c r="AH16" s="10"/>
      <c r="AI16" s="10"/>
    </row>
    <row r="17" spans="1:35" ht="39.75" customHeight="1">
      <c r="A17" s="2"/>
      <c r="B17" s="12" t="s">
        <v>36</v>
      </c>
      <c r="C17" s="32">
        <f t="shared" si="16"/>
        <v>2737.8</v>
      </c>
      <c r="D17" s="32">
        <f t="shared" si="16"/>
        <v>2581.4</v>
      </c>
      <c r="E17" s="32">
        <f t="shared" si="9"/>
        <v>94.28738403097377</v>
      </c>
      <c r="F17" s="33">
        <f>C17-D17</f>
        <v>156.4000000000001</v>
      </c>
      <c r="G17" s="32">
        <v>2353.8</v>
      </c>
      <c r="H17" s="32">
        <f>2198.3-0.3</f>
        <v>2198</v>
      </c>
      <c r="I17" s="32">
        <f t="shared" si="10"/>
        <v>93.38091596567251</v>
      </c>
      <c r="J17" s="33">
        <f>G17-H17</f>
        <v>155.80000000000018</v>
      </c>
      <c r="K17" s="32"/>
      <c r="L17" s="32"/>
      <c r="M17" s="32" t="e">
        <f t="shared" si="11"/>
        <v>#DIV/0!</v>
      </c>
      <c r="N17" s="33">
        <f>K17-L17</f>
        <v>0</v>
      </c>
      <c r="O17" s="32"/>
      <c r="P17" s="32"/>
      <c r="Q17" s="32" t="e">
        <f t="shared" si="12"/>
        <v>#DIV/0!</v>
      </c>
      <c r="R17" s="33">
        <f>O17-P17</f>
        <v>0</v>
      </c>
      <c r="S17" s="32"/>
      <c r="T17" s="32"/>
      <c r="U17" s="32" t="e">
        <f t="shared" si="13"/>
        <v>#DIV/0!</v>
      </c>
      <c r="V17" s="33">
        <f>S17-T17</f>
        <v>0</v>
      </c>
      <c r="W17" s="32">
        <f t="shared" si="17"/>
        <v>2353.8</v>
      </c>
      <c r="X17" s="32">
        <f t="shared" si="17"/>
        <v>2198</v>
      </c>
      <c r="Y17" s="32">
        <f t="shared" si="14"/>
        <v>93.38091596567251</v>
      </c>
      <c r="Z17" s="33">
        <f>W17-X17</f>
        <v>155.80000000000018</v>
      </c>
      <c r="AA17" s="32">
        <v>384</v>
      </c>
      <c r="AB17" s="32">
        <v>383.4</v>
      </c>
      <c r="AC17" s="32">
        <f t="shared" si="15"/>
        <v>99.84375</v>
      </c>
      <c r="AD17" s="33">
        <f>AA17-AB17</f>
        <v>0.6000000000000227</v>
      </c>
      <c r="AE17" s="10"/>
      <c r="AF17" s="8"/>
      <c r="AG17" s="10"/>
      <c r="AH17" s="10"/>
      <c r="AI17" s="10"/>
    </row>
    <row r="18" spans="1:53" ht="30" customHeight="1">
      <c r="A18" s="2">
        <v>3</v>
      </c>
      <c r="B18" s="11" t="s">
        <v>26</v>
      </c>
      <c r="C18" s="34">
        <f aca="true" t="shared" si="18" ref="C18:D35">G18+AA18</f>
        <v>160628</v>
      </c>
      <c r="D18" s="34">
        <f aca="true" t="shared" si="19" ref="D18:D35">H18+AB18</f>
        <v>160219.18500000003</v>
      </c>
      <c r="E18" s="34">
        <f t="shared" si="1"/>
        <v>99.74548957840477</v>
      </c>
      <c r="F18" s="35">
        <f aca="true" t="shared" si="20" ref="F18:F35">C18-D18</f>
        <v>408.8149999999732</v>
      </c>
      <c r="G18" s="34">
        <f>G19+G20+G21</f>
        <v>148416.9</v>
      </c>
      <c r="H18" s="34">
        <f>H19+H20+H21</f>
        <v>148148.14200000002</v>
      </c>
      <c r="I18" s="34">
        <f t="shared" si="2"/>
        <v>99.81891684841823</v>
      </c>
      <c r="J18" s="35">
        <f aca="true" t="shared" si="21" ref="J18:J32">G18-H18</f>
        <v>268.7579999999725</v>
      </c>
      <c r="K18" s="34">
        <f>K19+K20+K21</f>
        <v>82069.216</v>
      </c>
      <c r="L18" s="34">
        <f>L19+L20+L21</f>
        <v>81976.727</v>
      </c>
      <c r="M18" s="34">
        <f t="shared" si="3"/>
        <v>99.88730366328832</v>
      </c>
      <c r="N18" s="35">
        <f aca="true" t="shared" si="22" ref="N18:N32">K18-L18</f>
        <v>92.4890000000014</v>
      </c>
      <c r="O18" s="34">
        <f>O19+O20+O21</f>
        <v>4495.252</v>
      </c>
      <c r="P18" s="34">
        <f>P19+P20+P21</f>
        <v>4495.057</v>
      </c>
      <c r="Q18" s="34">
        <f t="shared" si="4"/>
        <v>99.99566208968929</v>
      </c>
      <c r="R18" s="35">
        <f aca="true" t="shared" si="23" ref="R18:R35">O18-P18</f>
        <v>0.19500000000061846</v>
      </c>
      <c r="S18" s="34">
        <f>S19+S20+S21</f>
        <v>5335.734</v>
      </c>
      <c r="T18" s="34">
        <f>T19+T20+T21</f>
        <v>5216.922</v>
      </c>
      <c r="U18" s="34">
        <f t="shared" si="5"/>
        <v>97.77327730355371</v>
      </c>
      <c r="V18" s="35">
        <f aca="true" t="shared" si="24" ref="V18:V35">S18-T18</f>
        <v>118.81200000000081</v>
      </c>
      <c r="W18" s="34">
        <f aca="true" t="shared" si="25" ref="W18:X21">G18-K18-O18-S18</f>
        <v>56516.69799999999</v>
      </c>
      <c r="X18" s="34">
        <f t="shared" si="25"/>
        <v>56459.43600000002</v>
      </c>
      <c r="Y18" s="34">
        <f t="shared" si="7"/>
        <v>99.89868127115288</v>
      </c>
      <c r="Z18" s="35">
        <f aca="true" t="shared" si="26" ref="Z18:Z35">W18-X18</f>
        <v>57.261999999966065</v>
      </c>
      <c r="AA18" s="34">
        <f>AA19+AA20+AA21</f>
        <v>12211.1</v>
      </c>
      <c r="AB18" s="34">
        <f>AB19+AB20+AB21</f>
        <v>12071.043</v>
      </c>
      <c r="AC18" s="34">
        <f t="shared" si="8"/>
        <v>98.85303535308039</v>
      </c>
      <c r="AD18" s="35">
        <f aca="true" t="shared" si="27" ref="AD18:AD25">AA18-AB18</f>
        <v>140.0570000000007</v>
      </c>
      <c r="AE18" s="8"/>
      <c r="AF18" s="8"/>
      <c r="AG18" s="8"/>
      <c r="AH18" s="8"/>
      <c r="AI18" s="8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1:35" s="19" customFormat="1" ht="31.5" customHeight="1">
      <c r="A19" s="17"/>
      <c r="B19" s="12" t="s">
        <v>15</v>
      </c>
      <c r="C19" s="34">
        <f t="shared" si="18"/>
        <v>114042.023</v>
      </c>
      <c r="D19" s="34">
        <f t="shared" si="19"/>
        <v>113752.645</v>
      </c>
      <c r="E19" s="34">
        <f t="shared" si="1"/>
        <v>99.74625318598567</v>
      </c>
      <c r="F19" s="35">
        <f t="shared" si="20"/>
        <v>289.377999999997</v>
      </c>
      <c r="G19" s="33">
        <v>105613.923</v>
      </c>
      <c r="H19" s="33">
        <v>105453.153</v>
      </c>
      <c r="I19" s="34">
        <f t="shared" si="2"/>
        <v>99.84777575206634</v>
      </c>
      <c r="J19" s="35">
        <f t="shared" si="21"/>
        <v>160.76999999998952</v>
      </c>
      <c r="K19" s="33">
        <v>79484.116</v>
      </c>
      <c r="L19" s="33">
        <v>79473.594</v>
      </c>
      <c r="M19" s="33">
        <f t="shared" si="3"/>
        <v>99.98676213496543</v>
      </c>
      <c r="N19" s="33">
        <f t="shared" si="22"/>
        <v>10.521999999997206</v>
      </c>
      <c r="O19" s="33">
        <v>4495.252</v>
      </c>
      <c r="P19" s="33">
        <v>4495.057</v>
      </c>
      <c r="Q19" s="33">
        <f t="shared" si="4"/>
        <v>99.99566208968929</v>
      </c>
      <c r="R19" s="33">
        <f t="shared" si="23"/>
        <v>0.19500000000061846</v>
      </c>
      <c r="S19" s="33">
        <v>5335.734</v>
      </c>
      <c r="T19" s="33">
        <v>5216.922</v>
      </c>
      <c r="U19" s="33">
        <f t="shared" si="5"/>
        <v>97.77327730355371</v>
      </c>
      <c r="V19" s="33">
        <f t="shared" si="24"/>
        <v>118.81200000000081</v>
      </c>
      <c r="W19" s="34">
        <f t="shared" si="25"/>
        <v>16298.821</v>
      </c>
      <c r="X19" s="34">
        <f t="shared" si="25"/>
        <v>16267.580000000009</v>
      </c>
      <c r="Y19" s="34">
        <f t="shared" si="7"/>
        <v>99.80832355910903</v>
      </c>
      <c r="Z19" s="35">
        <f t="shared" si="26"/>
        <v>31.24099999999089</v>
      </c>
      <c r="AA19" s="33">
        <v>8428.1</v>
      </c>
      <c r="AB19" s="33">
        <f>8202.492+97</f>
        <v>8299.492</v>
      </c>
      <c r="AC19" s="34">
        <f t="shared" si="8"/>
        <v>98.47405702352843</v>
      </c>
      <c r="AD19" s="35">
        <f t="shared" si="27"/>
        <v>128.60800000000017</v>
      </c>
      <c r="AE19" s="18"/>
      <c r="AF19" s="8"/>
      <c r="AG19" s="18"/>
      <c r="AH19" s="18"/>
      <c r="AI19" s="18"/>
    </row>
    <row r="20" spans="1:35" s="19" customFormat="1" ht="27.75" customHeight="1">
      <c r="A20" s="17"/>
      <c r="B20" s="12" t="s">
        <v>16</v>
      </c>
      <c r="C20" s="34">
        <f t="shared" si="18"/>
        <v>44000.877</v>
      </c>
      <c r="D20" s="34">
        <f t="shared" si="19"/>
        <v>43963.407</v>
      </c>
      <c r="E20" s="34">
        <f t="shared" si="1"/>
        <v>99.9148426064326</v>
      </c>
      <c r="F20" s="35">
        <f t="shared" si="20"/>
        <v>37.470000000001164</v>
      </c>
      <c r="G20" s="33">
        <v>40217.877</v>
      </c>
      <c r="H20" s="33">
        <v>40191.856</v>
      </c>
      <c r="I20" s="34">
        <f t="shared" si="2"/>
        <v>99.9352999165023</v>
      </c>
      <c r="J20" s="35">
        <f t="shared" si="21"/>
        <v>26.02100000000064</v>
      </c>
      <c r="K20" s="33"/>
      <c r="L20" s="33"/>
      <c r="M20" s="33" t="e">
        <f t="shared" si="3"/>
        <v>#DIV/0!</v>
      </c>
      <c r="N20" s="33">
        <f t="shared" si="22"/>
        <v>0</v>
      </c>
      <c r="O20" s="33"/>
      <c r="P20" s="33"/>
      <c r="Q20" s="33" t="e">
        <f t="shared" si="4"/>
        <v>#DIV/0!</v>
      </c>
      <c r="R20" s="33">
        <f t="shared" si="23"/>
        <v>0</v>
      </c>
      <c r="S20" s="33"/>
      <c r="T20" s="33"/>
      <c r="U20" s="33" t="e">
        <f t="shared" si="5"/>
        <v>#DIV/0!</v>
      </c>
      <c r="V20" s="33">
        <f t="shared" si="24"/>
        <v>0</v>
      </c>
      <c r="W20" s="34">
        <f t="shared" si="25"/>
        <v>40217.877</v>
      </c>
      <c r="X20" s="34">
        <f t="shared" si="25"/>
        <v>40191.856</v>
      </c>
      <c r="Y20" s="34">
        <f t="shared" si="7"/>
        <v>99.9352999165023</v>
      </c>
      <c r="Z20" s="35">
        <f t="shared" si="26"/>
        <v>26.02100000000064</v>
      </c>
      <c r="AA20" s="33">
        <v>3783</v>
      </c>
      <c r="AB20" s="33">
        <v>3771.551</v>
      </c>
      <c r="AC20" s="34">
        <f t="shared" si="8"/>
        <v>99.69735659529474</v>
      </c>
      <c r="AD20" s="35">
        <f t="shared" si="27"/>
        <v>11.44900000000007</v>
      </c>
      <c r="AE20" s="18"/>
      <c r="AF20" s="8"/>
      <c r="AG20" s="18"/>
      <c r="AH20" s="18"/>
      <c r="AI20" s="18"/>
    </row>
    <row r="21" spans="1:35" s="19" customFormat="1" ht="27.75" customHeight="1">
      <c r="A21" s="17"/>
      <c r="B21" s="12" t="s">
        <v>28</v>
      </c>
      <c r="C21" s="34">
        <f t="shared" si="18"/>
        <v>2585.1</v>
      </c>
      <c r="D21" s="34">
        <f t="shared" si="19"/>
        <v>2503.133</v>
      </c>
      <c r="E21" s="34">
        <f t="shared" si="1"/>
        <v>96.82925225329774</v>
      </c>
      <c r="F21" s="35">
        <f t="shared" si="20"/>
        <v>81.9670000000001</v>
      </c>
      <c r="G21" s="33">
        <v>2585.1</v>
      </c>
      <c r="H21" s="33">
        <v>2503.133</v>
      </c>
      <c r="I21" s="34">
        <f t="shared" si="2"/>
        <v>96.82925225329774</v>
      </c>
      <c r="J21" s="35">
        <f t="shared" si="21"/>
        <v>81.9670000000001</v>
      </c>
      <c r="K21" s="33">
        <v>2585.1</v>
      </c>
      <c r="L21" s="33">
        <v>2503.133</v>
      </c>
      <c r="M21" s="33">
        <f t="shared" si="3"/>
        <v>96.82925225329774</v>
      </c>
      <c r="N21" s="33">
        <f t="shared" si="22"/>
        <v>81.9670000000001</v>
      </c>
      <c r="O21" s="33"/>
      <c r="P21" s="33"/>
      <c r="Q21" s="33" t="e">
        <f t="shared" si="4"/>
        <v>#DIV/0!</v>
      </c>
      <c r="R21" s="33">
        <f t="shared" si="23"/>
        <v>0</v>
      </c>
      <c r="S21" s="33"/>
      <c r="T21" s="33"/>
      <c r="U21" s="33" t="e">
        <f t="shared" si="5"/>
        <v>#DIV/0!</v>
      </c>
      <c r="V21" s="33">
        <f t="shared" si="24"/>
        <v>0</v>
      </c>
      <c r="W21" s="34">
        <f t="shared" si="25"/>
        <v>0</v>
      </c>
      <c r="X21" s="34">
        <f t="shared" si="25"/>
        <v>0</v>
      </c>
      <c r="Y21" s="34" t="e">
        <f t="shared" si="7"/>
        <v>#DIV/0!</v>
      </c>
      <c r="Z21" s="35">
        <f t="shared" si="26"/>
        <v>0</v>
      </c>
      <c r="AA21" s="33"/>
      <c r="AB21" s="33"/>
      <c r="AC21" s="34" t="e">
        <f t="shared" si="8"/>
        <v>#DIV/0!</v>
      </c>
      <c r="AD21" s="35">
        <f t="shared" si="27"/>
        <v>0</v>
      </c>
      <c r="AE21" s="18"/>
      <c r="AF21" s="8"/>
      <c r="AG21" s="18"/>
      <c r="AH21" s="18"/>
      <c r="AI21" s="18"/>
    </row>
    <row r="22" spans="1:53" ht="37.5" customHeight="1">
      <c r="A22" s="2">
        <v>4</v>
      </c>
      <c r="B22" s="11" t="s">
        <v>30</v>
      </c>
      <c r="C22" s="34">
        <f t="shared" si="18"/>
        <v>181306.2</v>
      </c>
      <c r="D22" s="34">
        <f t="shared" si="18"/>
        <v>181239.1</v>
      </c>
      <c r="E22" s="34">
        <f t="shared" si="1"/>
        <v>99.9629907857536</v>
      </c>
      <c r="F22" s="35">
        <f t="shared" si="20"/>
        <v>67.10000000000582</v>
      </c>
      <c r="G22" s="34">
        <f>G23+G24+G25</f>
        <v>167678</v>
      </c>
      <c r="H22" s="34">
        <f>H23+H24+H25</f>
        <v>167618</v>
      </c>
      <c r="I22" s="34">
        <f t="shared" si="2"/>
        <v>99.96421713045241</v>
      </c>
      <c r="J22" s="35">
        <f t="shared" si="21"/>
        <v>60</v>
      </c>
      <c r="K22" s="34">
        <f>K23+K24+K25</f>
        <v>105984.1</v>
      </c>
      <c r="L22" s="34">
        <f>L23+L24+L25</f>
        <v>105964.9</v>
      </c>
      <c r="M22" s="34">
        <f t="shared" si="3"/>
        <v>99.98188407506407</v>
      </c>
      <c r="N22" s="35">
        <f t="shared" si="22"/>
        <v>19.20000000001164</v>
      </c>
      <c r="O22" s="34">
        <f>O23+O24+O25</f>
        <v>13283.6</v>
      </c>
      <c r="P22" s="34">
        <f>P23+P24+P25</f>
        <v>13278.4</v>
      </c>
      <c r="Q22" s="34">
        <f t="shared" si="4"/>
        <v>99.9608539853654</v>
      </c>
      <c r="R22" s="33">
        <f t="shared" si="23"/>
        <v>5.200000000000728</v>
      </c>
      <c r="S22" s="34">
        <f>S23+S24+S25</f>
        <v>19898.8</v>
      </c>
      <c r="T22" s="34">
        <f>T23+T24+T25</f>
        <v>19872.1</v>
      </c>
      <c r="U22" s="34">
        <f t="shared" si="5"/>
        <v>99.86582105453596</v>
      </c>
      <c r="V22" s="33">
        <f t="shared" si="24"/>
        <v>26.700000000000728</v>
      </c>
      <c r="W22" s="34">
        <f>W23+W24+W25</f>
        <v>28511.499999999996</v>
      </c>
      <c r="X22" s="34">
        <f>X23+X24+X25</f>
        <v>28502.600000000006</v>
      </c>
      <c r="Y22" s="34">
        <f t="shared" si="7"/>
        <v>99.96878452554235</v>
      </c>
      <c r="Z22" s="35">
        <f t="shared" si="26"/>
        <v>8.899999999990541</v>
      </c>
      <c r="AA22" s="34">
        <f>AA23+AA24+AA25</f>
        <v>13628.2</v>
      </c>
      <c r="AB22" s="34">
        <f>AB23+AB24+AB25</f>
        <v>13621.1</v>
      </c>
      <c r="AC22" s="34" t="e">
        <f>AC23+AC24+AC25</f>
        <v>#DIV/0!</v>
      </c>
      <c r="AD22" s="34">
        <f>AD23+AD24+AD25</f>
        <v>7.100000000000364</v>
      </c>
      <c r="AE22" s="8"/>
      <c r="AF22" s="8"/>
      <c r="AG22" s="8"/>
      <c r="AH22" s="8"/>
      <c r="AI22" s="8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1:35" s="19" customFormat="1" ht="61.5" customHeight="1">
      <c r="A23" s="17"/>
      <c r="B23" s="12" t="s">
        <v>33</v>
      </c>
      <c r="C23" s="34">
        <f t="shared" si="18"/>
        <v>175404.2</v>
      </c>
      <c r="D23" s="34">
        <f t="shared" si="18"/>
        <v>175337.1</v>
      </c>
      <c r="E23" s="34">
        <f t="shared" si="1"/>
        <v>99.9617454998227</v>
      </c>
      <c r="F23" s="35">
        <f t="shared" si="20"/>
        <v>67.10000000000582</v>
      </c>
      <c r="G23" s="34">
        <v>161776</v>
      </c>
      <c r="H23" s="34">
        <v>161716</v>
      </c>
      <c r="I23" s="34">
        <f>H23/G23*100</f>
        <v>99.96291168034813</v>
      </c>
      <c r="J23" s="35">
        <f t="shared" si="21"/>
        <v>60</v>
      </c>
      <c r="K23" s="34">
        <v>105984.1</v>
      </c>
      <c r="L23" s="34">
        <v>105964.9</v>
      </c>
      <c r="M23" s="34">
        <f>L23/K23*100</f>
        <v>99.98188407506407</v>
      </c>
      <c r="N23" s="35">
        <f t="shared" si="22"/>
        <v>19.20000000001164</v>
      </c>
      <c r="O23" s="34">
        <v>13283.6</v>
      </c>
      <c r="P23" s="34">
        <v>13278.4</v>
      </c>
      <c r="Q23" s="34">
        <f>P23/O23*100</f>
        <v>99.9608539853654</v>
      </c>
      <c r="R23" s="33">
        <f t="shared" si="23"/>
        <v>5.200000000000728</v>
      </c>
      <c r="S23" s="34">
        <v>19898.8</v>
      </c>
      <c r="T23" s="34">
        <v>19872.1</v>
      </c>
      <c r="U23" s="34">
        <f>T23/S23*100</f>
        <v>99.86582105453596</v>
      </c>
      <c r="V23" s="33">
        <f t="shared" si="24"/>
        <v>26.700000000000728</v>
      </c>
      <c r="W23" s="34">
        <f aca="true" t="shared" si="28" ref="W23:X25">G23-K23-O23-S23</f>
        <v>22609.499999999996</v>
      </c>
      <c r="X23" s="34">
        <f t="shared" si="28"/>
        <v>22600.600000000006</v>
      </c>
      <c r="Y23" s="34">
        <f>X23/W23*100</f>
        <v>99.9606360158341</v>
      </c>
      <c r="Z23" s="35">
        <f t="shared" si="26"/>
        <v>8.899999999990541</v>
      </c>
      <c r="AA23" s="34">
        <v>13628.2</v>
      </c>
      <c r="AB23" s="34">
        <v>13621.1</v>
      </c>
      <c r="AC23" s="34">
        <f>AB23/AA23*100</f>
        <v>99.94790214408359</v>
      </c>
      <c r="AD23" s="35">
        <f t="shared" si="27"/>
        <v>7.100000000000364</v>
      </c>
      <c r="AE23" s="18"/>
      <c r="AF23" s="8"/>
      <c r="AG23" s="18"/>
      <c r="AH23" s="18"/>
      <c r="AI23" s="18"/>
    </row>
    <row r="24" spans="1:35" s="19" customFormat="1" ht="36.75" customHeight="1">
      <c r="A24" s="17"/>
      <c r="B24" s="12" t="s">
        <v>17</v>
      </c>
      <c r="C24" s="34">
        <f t="shared" si="18"/>
        <v>920.2</v>
      </c>
      <c r="D24" s="34">
        <f t="shared" si="18"/>
        <v>920.2</v>
      </c>
      <c r="E24" s="34">
        <f t="shared" si="1"/>
        <v>100</v>
      </c>
      <c r="F24" s="35">
        <f t="shared" si="20"/>
        <v>0</v>
      </c>
      <c r="G24" s="33">
        <v>920.2</v>
      </c>
      <c r="H24" s="33">
        <v>920.2</v>
      </c>
      <c r="I24" s="34">
        <f t="shared" si="2"/>
        <v>100</v>
      </c>
      <c r="J24" s="35">
        <f t="shared" si="21"/>
        <v>0</v>
      </c>
      <c r="K24" s="33"/>
      <c r="L24" s="33"/>
      <c r="M24" s="33" t="e">
        <f t="shared" si="3"/>
        <v>#DIV/0!</v>
      </c>
      <c r="N24" s="35">
        <f t="shared" si="22"/>
        <v>0</v>
      </c>
      <c r="O24" s="33"/>
      <c r="P24" s="33"/>
      <c r="Q24" s="33" t="e">
        <f t="shared" si="4"/>
        <v>#DIV/0!</v>
      </c>
      <c r="R24" s="33">
        <f t="shared" si="23"/>
        <v>0</v>
      </c>
      <c r="S24" s="33"/>
      <c r="T24" s="33"/>
      <c r="U24" s="33" t="e">
        <f t="shared" si="5"/>
        <v>#DIV/0!</v>
      </c>
      <c r="V24" s="33">
        <f t="shared" si="24"/>
        <v>0</v>
      </c>
      <c r="W24" s="34">
        <f t="shared" si="28"/>
        <v>920.2</v>
      </c>
      <c r="X24" s="34">
        <f t="shared" si="28"/>
        <v>920.2</v>
      </c>
      <c r="Y24" s="34">
        <f t="shared" si="7"/>
        <v>100</v>
      </c>
      <c r="Z24" s="35">
        <f t="shared" si="26"/>
        <v>0</v>
      </c>
      <c r="AA24" s="33"/>
      <c r="AB24" s="33"/>
      <c r="AC24" s="34" t="e">
        <f t="shared" si="8"/>
        <v>#DIV/0!</v>
      </c>
      <c r="AD24" s="35">
        <f t="shared" si="27"/>
        <v>0</v>
      </c>
      <c r="AE24" s="18"/>
      <c r="AF24" s="8"/>
      <c r="AG24" s="18"/>
      <c r="AH24" s="18"/>
      <c r="AI24" s="18"/>
    </row>
    <row r="25" spans="1:35" s="19" customFormat="1" ht="36.75" customHeight="1">
      <c r="A25" s="17"/>
      <c r="B25" s="12" t="s">
        <v>31</v>
      </c>
      <c r="C25" s="34">
        <f t="shared" si="18"/>
        <v>4981.8</v>
      </c>
      <c r="D25" s="34">
        <f t="shared" si="18"/>
        <v>4981.8</v>
      </c>
      <c r="E25" s="34">
        <f t="shared" si="1"/>
        <v>100</v>
      </c>
      <c r="F25" s="35">
        <f t="shared" si="20"/>
        <v>0</v>
      </c>
      <c r="G25" s="33">
        <v>4981.8</v>
      </c>
      <c r="H25" s="33">
        <v>4981.8</v>
      </c>
      <c r="I25" s="34">
        <f t="shared" si="2"/>
        <v>100</v>
      </c>
      <c r="J25" s="35">
        <f t="shared" si="21"/>
        <v>0</v>
      </c>
      <c r="K25" s="33"/>
      <c r="L25" s="33"/>
      <c r="M25" s="33"/>
      <c r="N25" s="35">
        <f t="shared" si="22"/>
        <v>0</v>
      </c>
      <c r="O25" s="33"/>
      <c r="P25" s="33"/>
      <c r="Q25" s="33"/>
      <c r="R25" s="33">
        <f t="shared" si="23"/>
        <v>0</v>
      </c>
      <c r="S25" s="33"/>
      <c r="T25" s="33"/>
      <c r="U25" s="33"/>
      <c r="V25" s="33">
        <f t="shared" si="24"/>
        <v>0</v>
      </c>
      <c r="W25" s="34">
        <f t="shared" si="28"/>
        <v>4981.8</v>
      </c>
      <c r="X25" s="34">
        <f t="shared" si="28"/>
        <v>4981.8</v>
      </c>
      <c r="Y25" s="34">
        <f t="shared" si="7"/>
        <v>100</v>
      </c>
      <c r="Z25" s="35">
        <f t="shared" si="26"/>
        <v>0</v>
      </c>
      <c r="AA25" s="33"/>
      <c r="AB25" s="33"/>
      <c r="AC25" s="34" t="e">
        <f t="shared" si="8"/>
        <v>#DIV/0!</v>
      </c>
      <c r="AD25" s="35">
        <f t="shared" si="27"/>
        <v>0</v>
      </c>
      <c r="AE25" s="18"/>
      <c r="AF25" s="8"/>
      <c r="AG25" s="18"/>
      <c r="AH25" s="18"/>
      <c r="AI25" s="18"/>
    </row>
    <row r="26" spans="1:53" ht="42.75" customHeight="1">
      <c r="A26" s="2">
        <v>5</v>
      </c>
      <c r="B26" s="11" t="s">
        <v>32</v>
      </c>
      <c r="C26" s="34">
        <f t="shared" si="18"/>
        <v>74558.12700000001</v>
      </c>
      <c r="D26" s="34">
        <f t="shared" si="19"/>
        <v>74547.67324</v>
      </c>
      <c r="E26" s="34">
        <f t="shared" si="1"/>
        <v>99.98597904692535</v>
      </c>
      <c r="F26" s="35">
        <f t="shared" si="20"/>
        <v>10.453760000003967</v>
      </c>
      <c r="G26" s="34">
        <v>70501.663</v>
      </c>
      <c r="H26" s="34">
        <v>70491.30928</v>
      </c>
      <c r="I26" s="34">
        <f t="shared" si="2"/>
        <v>99.98531421875822</v>
      </c>
      <c r="J26" s="35">
        <f t="shared" si="21"/>
        <v>10.353719999999157</v>
      </c>
      <c r="K26" s="34">
        <v>25385.212</v>
      </c>
      <c r="L26" s="34">
        <v>25381.42815</v>
      </c>
      <c r="M26" s="34">
        <f t="shared" si="3"/>
        <v>99.98509427457213</v>
      </c>
      <c r="N26" s="35">
        <f t="shared" si="22"/>
        <v>3.783849999999802</v>
      </c>
      <c r="O26" s="34">
        <v>4425.2</v>
      </c>
      <c r="P26" s="34">
        <v>4425.17696</v>
      </c>
      <c r="Q26" s="34">
        <f t="shared" si="4"/>
        <v>99.9994793455663</v>
      </c>
      <c r="R26" s="35">
        <f t="shared" si="23"/>
        <v>0.023040000000037253</v>
      </c>
      <c r="S26" s="34">
        <v>704.01</v>
      </c>
      <c r="T26" s="34">
        <v>703.45245</v>
      </c>
      <c r="U26" s="34">
        <f t="shared" si="5"/>
        <v>99.92080368176589</v>
      </c>
      <c r="V26" s="35">
        <f t="shared" si="24"/>
        <v>0.557549999999992</v>
      </c>
      <c r="W26" s="34">
        <f>G26-K26-O26-S26</f>
        <v>39987.241</v>
      </c>
      <c r="X26" s="34">
        <f>H26-L26-P26-T26</f>
        <v>39981.25172000001</v>
      </c>
      <c r="Y26" s="34">
        <f t="shared" si="7"/>
        <v>99.9850220223996</v>
      </c>
      <c r="Z26" s="35">
        <f t="shared" si="26"/>
        <v>5.989279999994324</v>
      </c>
      <c r="AA26" s="34">
        <v>4056.464</v>
      </c>
      <c r="AB26" s="34">
        <v>4056.36396</v>
      </c>
      <c r="AC26" s="34">
        <f t="shared" si="8"/>
        <v>99.99753381269994</v>
      </c>
      <c r="AD26" s="35">
        <f>AA26-AB26</f>
        <v>0.10003999999980806</v>
      </c>
      <c r="AE26" s="8"/>
      <c r="AF26" s="8"/>
      <c r="AG26" s="8"/>
      <c r="AH26" s="8"/>
      <c r="AI26" s="8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1:53" ht="36.75" customHeight="1">
      <c r="A27" s="2">
        <v>6</v>
      </c>
      <c r="B27" s="11" t="s">
        <v>13</v>
      </c>
      <c r="C27" s="34">
        <f t="shared" si="18"/>
        <v>7402.8</v>
      </c>
      <c r="D27" s="34">
        <f t="shared" si="18"/>
        <v>7401.1</v>
      </c>
      <c r="E27" s="34">
        <f t="shared" si="1"/>
        <v>99.9770357162155</v>
      </c>
      <c r="F27" s="35">
        <f t="shared" si="20"/>
        <v>1.699999999999818</v>
      </c>
      <c r="G27" s="34">
        <v>7143</v>
      </c>
      <c r="H27" s="34">
        <v>7141.3</v>
      </c>
      <c r="I27" s="34">
        <f t="shared" si="2"/>
        <v>99.97620047599048</v>
      </c>
      <c r="J27" s="35">
        <f t="shared" si="21"/>
        <v>1.699999999999818</v>
      </c>
      <c r="K27" s="34">
        <v>4642.8</v>
      </c>
      <c r="L27" s="34">
        <v>4641.5</v>
      </c>
      <c r="M27" s="34">
        <f t="shared" si="3"/>
        <v>99.97199965538037</v>
      </c>
      <c r="N27" s="35">
        <f t="shared" si="22"/>
        <v>1.300000000000182</v>
      </c>
      <c r="O27" s="34">
        <v>1379.5</v>
      </c>
      <c r="P27" s="34">
        <v>1379.2</v>
      </c>
      <c r="Q27" s="34">
        <f t="shared" si="4"/>
        <v>99.97825299021385</v>
      </c>
      <c r="R27" s="35">
        <f t="shared" si="23"/>
        <v>0.2999999999999545</v>
      </c>
      <c r="S27" s="34">
        <v>602.4</v>
      </c>
      <c r="T27" s="34">
        <v>602.4</v>
      </c>
      <c r="U27" s="34">
        <f t="shared" si="5"/>
        <v>100</v>
      </c>
      <c r="V27" s="35">
        <f t="shared" si="24"/>
        <v>0</v>
      </c>
      <c r="W27" s="34">
        <f>G27-K27-O27-S27</f>
        <v>518.2999999999998</v>
      </c>
      <c r="X27" s="34">
        <f>H27-L27-P27-T27</f>
        <v>518.2000000000002</v>
      </c>
      <c r="Y27" s="34">
        <f t="shared" si="7"/>
        <v>99.9807061547367</v>
      </c>
      <c r="Z27" s="35">
        <f t="shared" si="26"/>
        <v>0.09999999999968168</v>
      </c>
      <c r="AA27" s="34">
        <v>259.8</v>
      </c>
      <c r="AB27" s="34">
        <v>259.8</v>
      </c>
      <c r="AC27" s="34">
        <f t="shared" si="8"/>
        <v>100</v>
      </c>
      <c r="AD27" s="35">
        <f>AA27-AB27</f>
        <v>0</v>
      </c>
      <c r="AE27" s="8"/>
      <c r="AF27" s="8"/>
      <c r="AG27" s="8"/>
      <c r="AH27" s="8"/>
      <c r="AI27" s="8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1:35" s="25" customFormat="1" ht="30.75" customHeight="1">
      <c r="A28" s="22"/>
      <c r="B28" s="23" t="s">
        <v>10</v>
      </c>
      <c r="C28" s="36">
        <f>G28+AA28</f>
        <v>2785636.4823800004</v>
      </c>
      <c r="D28" s="36">
        <f>H28+AB28</f>
        <v>2631985.35065</v>
      </c>
      <c r="E28" s="36">
        <f>D28/C28*100</f>
        <v>94.48416429416075</v>
      </c>
      <c r="F28" s="37">
        <f>C28-D28</f>
        <v>153651.1317300005</v>
      </c>
      <c r="G28" s="36">
        <f>G7+G12+G18+G22+G26+G27</f>
        <v>2571686.6084000003</v>
      </c>
      <c r="H28" s="36">
        <f>H7+H12+H18+H22+H26+H27</f>
        <v>2438605.75471</v>
      </c>
      <c r="I28" s="36">
        <f t="shared" si="2"/>
        <v>94.82515275168782</v>
      </c>
      <c r="J28" s="36">
        <f>J7+J12+J18+J22+J26+J27</f>
        <v>133080.85369000002</v>
      </c>
      <c r="K28" s="36">
        <f>K7+K12+K18+K22+K26+K27</f>
        <v>861695.2664000001</v>
      </c>
      <c r="L28" s="36">
        <f>L7+L12+L18+L22+L26+L27</f>
        <v>827156.13252</v>
      </c>
      <c r="M28" s="36">
        <f t="shared" si="3"/>
        <v>95.99172291797562</v>
      </c>
      <c r="N28" s="36">
        <f>N7+N12+N18+N22+N26+N27</f>
        <v>34539.133880000016</v>
      </c>
      <c r="O28" s="36">
        <f>O7+O12+O18+O22+O26+O27</f>
        <v>143682.279</v>
      </c>
      <c r="P28" s="36">
        <f>P7+P12+P18+P22+P26+P27</f>
        <v>142255.4334</v>
      </c>
      <c r="Q28" s="36">
        <f t="shared" si="4"/>
        <v>99.00694392521433</v>
      </c>
      <c r="R28" s="36">
        <f>R7+R12+R18+R22+R26+R27</f>
        <v>1426.8456000000112</v>
      </c>
      <c r="S28" s="36">
        <f>S7+S12+S18+S22+S26+S27</f>
        <v>89530.844</v>
      </c>
      <c r="T28" s="36">
        <f>T7+T12+T18+T22+T26+T27</f>
        <v>88490.56043999999</v>
      </c>
      <c r="U28" s="36">
        <f t="shared" si="5"/>
        <v>98.83807243010017</v>
      </c>
      <c r="V28" s="36">
        <f>V7+V12+V18+V22+V26+V27</f>
        <v>1040.2835600000067</v>
      </c>
      <c r="W28" s="36">
        <f>W7+W12+W18+W22+W26+W27</f>
        <v>1476778.2190000003</v>
      </c>
      <c r="X28" s="36">
        <f>X7+X12+X18+X22+X26+X27</f>
        <v>1380703.6283500001</v>
      </c>
      <c r="Y28" s="36">
        <f t="shared" si="7"/>
        <v>93.49431150771868</v>
      </c>
      <c r="Z28" s="36">
        <f>Z7+Z12+Z18+Z22+Z26+Z27</f>
        <v>96074.59064999995</v>
      </c>
      <c r="AA28" s="36">
        <f>AA7+AA12+AA18+AA22+AA26+AA27</f>
        <v>213949.87398000003</v>
      </c>
      <c r="AB28" s="36">
        <f>AB7+AB12+AB18+AB22+AB26+AB27</f>
        <v>193379.59594</v>
      </c>
      <c r="AC28" s="36">
        <f t="shared" si="8"/>
        <v>90.38546849439933</v>
      </c>
      <c r="AD28" s="36">
        <f>AD7+AD12+AD18+AD22+AD26+AD27</f>
        <v>20570.27804</v>
      </c>
      <c r="AE28" s="24"/>
      <c r="AF28" s="8"/>
      <c r="AG28" s="24"/>
      <c r="AH28" s="24"/>
      <c r="AI28" s="24"/>
    </row>
    <row r="29" spans="1:53" ht="21" customHeight="1">
      <c r="A29" s="2">
        <v>7</v>
      </c>
      <c r="B29" s="11" t="s">
        <v>7</v>
      </c>
      <c r="C29" s="34">
        <f>G29+AA29</f>
        <v>15133.5</v>
      </c>
      <c r="D29" s="34">
        <f>H29+AB29</f>
        <v>14695.8</v>
      </c>
      <c r="E29" s="34">
        <f>D29/C29*100</f>
        <v>97.10774110417286</v>
      </c>
      <c r="F29" s="35">
        <f>C29-D29</f>
        <v>437.7000000000007</v>
      </c>
      <c r="G29" s="34">
        <v>15084.5</v>
      </c>
      <c r="H29" s="34">
        <v>14646.8</v>
      </c>
      <c r="I29" s="34">
        <f t="shared" si="2"/>
        <v>97.0983459842885</v>
      </c>
      <c r="J29" s="35">
        <f>G29-H29</f>
        <v>437.7000000000007</v>
      </c>
      <c r="K29" s="34">
        <v>11003.8</v>
      </c>
      <c r="L29" s="34">
        <v>11002</v>
      </c>
      <c r="M29" s="34">
        <f t="shared" si="3"/>
        <v>99.98364201457679</v>
      </c>
      <c r="N29" s="35">
        <f>K29-L29</f>
        <v>1.7999999999992724</v>
      </c>
      <c r="O29" s="34"/>
      <c r="P29" s="34"/>
      <c r="Q29" s="34" t="e">
        <f t="shared" si="4"/>
        <v>#DIV/0!</v>
      </c>
      <c r="R29" s="35">
        <f>O29-P29</f>
        <v>0</v>
      </c>
      <c r="S29" s="34">
        <v>459.1</v>
      </c>
      <c r="T29" s="34">
        <v>410.9</v>
      </c>
      <c r="U29" s="34">
        <f t="shared" si="5"/>
        <v>89.50119799607927</v>
      </c>
      <c r="V29" s="35">
        <f>S29-T29</f>
        <v>48.200000000000045</v>
      </c>
      <c r="W29" s="34">
        <f>G29-K29-O29-S29</f>
        <v>3621.600000000001</v>
      </c>
      <c r="X29" s="34">
        <f>H29-L29-P29-T29</f>
        <v>3233.899999999999</v>
      </c>
      <c r="Y29" s="34">
        <f t="shared" si="7"/>
        <v>89.29478683454822</v>
      </c>
      <c r="Z29" s="35">
        <f>W29-X29</f>
        <v>387.70000000000164</v>
      </c>
      <c r="AA29" s="34">
        <v>49</v>
      </c>
      <c r="AB29" s="34">
        <v>49</v>
      </c>
      <c r="AC29" s="34">
        <f>AB29/AA29*100</f>
        <v>100</v>
      </c>
      <c r="AD29" s="35">
        <f>AA29-AB29</f>
        <v>0</v>
      </c>
      <c r="AE29" s="8"/>
      <c r="AF29" s="8"/>
      <c r="AG29" s="8"/>
      <c r="AH29" s="8"/>
      <c r="AI29" s="8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1:53" ht="24" customHeight="1" hidden="1">
      <c r="A30" s="2">
        <v>8</v>
      </c>
      <c r="B30" s="11" t="s">
        <v>9</v>
      </c>
      <c r="C30" s="34">
        <f t="shared" si="18"/>
        <v>0</v>
      </c>
      <c r="D30" s="34">
        <f t="shared" si="19"/>
        <v>6791.5</v>
      </c>
      <c r="E30" s="34" t="e">
        <f t="shared" si="1"/>
        <v>#DIV/0!</v>
      </c>
      <c r="F30" s="35">
        <f t="shared" si="20"/>
        <v>-6791.5</v>
      </c>
      <c r="G30" s="34"/>
      <c r="H30" s="34">
        <v>6791.5</v>
      </c>
      <c r="I30" s="34" t="e">
        <f t="shared" si="2"/>
        <v>#DIV/0!</v>
      </c>
      <c r="J30" s="35">
        <f t="shared" si="21"/>
        <v>-6791.5</v>
      </c>
      <c r="K30" s="34"/>
      <c r="L30" s="34"/>
      <c r="M30" s="34" t="e">
        <f t="shared" si="3"/>
        <v>#DIV/0!</v>
      </c>
      <c r="N30" s="35">
        <f t="shared" si="22"/>
        <v>0</v>
      </c>
      <c r="O30" s="34"/>
      <c r="P30" s="34"/>
      <c r="Q30" s="34" t="e">
        <f t="shared" si="4"/>
        <v>#DIV/0!</v>
      </c>
      <c r="R30" s="35">
        <f t="shared" si="23"/>
        <v>0</v>
      </c>
      <c r="S30" s="34"/>
      <c r="T30" s="34"/>
      <c r="U30" s="34" t="e">
        <f t="shared" si="5"/>
        <v>#DIV/0!</v>
      </c>
      <c r="V30" s="35">
        <f t="shared" si="24"/>
        <v>0</v>
      </c>
      <c r="W30" s="34">
        <f aca="true" t="shared" si="29" ref="W30:X34">G30-K30-O30-S30</f>
        <v>0</v>
      </c>
      <c r="X30" s="34">
        <f t="shared" si="29"/>
        <v>6791.5</v>
      </c>
      <c r="Y30" s="34" t="e">
        <f t="shared" si="7"/>
        <v>#DIV/0!</v>
      </c>
      <c r="Z30" s="35">
        <f t="shared" si="26"/>
        <v>-6791.5</v>
      </c>
      <c r="AA30" s="34"/>
      <c r="AB30" s="34"/>
      <c r="AC30" s="34" t="e">
        <f t="shared" si="8"/>
        <v>#DIV/0!</v>
      </c>
      <c r="AD30" s="35">
        <f>AA30-AB30</f>
        <v>0</v>
      </c>
      <c r="AE30" s="8"/>
      <c r="AF30" s="8"/>
      <c r="AG30" s="8"/>
      <c r="AH30" s="8"/>
      <c r="AI30" s="8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1:53" ht="51" customHeight="1" hidden="1">
      <c r="A31" s="2">
        <v>9</v>
      </c>
      <c r="B31" s="11" t="s">
        <v>14</v>
      </c>
      <c r="C31" s="34">
        <f t="shared" si="18"/>
        <v>0</v>
      </c>
      <c r="D31" s="34">
        <f t="shared" si="19"/>
        <v>6791.5</v>
      </c>
      <c r="E31" s="34" t="e">
        <f t="shared" si="1"/>
        <v>#DIV/0!</v>
      </c>
      <c r="F31" s="35">
        <f t="shared" si="20"/>
        <v>-6791.5</v>
      </c>
      <c r="G31" s="34"/>
      <c r="H31" s="34">
        <v>6791.5</v>
      </c>
      <c r="I31" s="34" t="e">
        <f t="shared" si="2"/>
        <v>#DIV/0!</v>
      </c>
      <c r="J31" s="35">
        <f t="shared" si="21"/>
        <v>-6791.5</v>
      </c>
      <c r="K31" s="34"/>
      <c r="L31" s="34"/>
      <c r="M31" s="34" t="e">
        <f t="shared" si="3"/>
        <v>#DIV/0!</v>
      </c>
      <c r="N31" s="35">
        <f t="shared" si="22"/>
        <v>0</v>
      </c>
      <c r="O31" s="34"/>
      <c r="P31" s="34"/>
      <c r="Q31" s="34" t="e">
        <f t="shared" si="4"/>
        <v>#DIV/0!</v>
      </c>
      <c r="R31" s="35">
        <f t="shared" si="23"/>
        <v>0</v>
      </c>
      <c r="S31" s="34"/>
      <c r="T31" s="34"/>
      <c r="U31" s="34" t="e">
        <f t="shared" si="5"/>
        <v>#DIV/0!</v>
      </c>
      <c r="V31" s="35">
        <f t="shared" si="24"/>
        <v>0</v>
      </c>
      <c r="W31" s="34">
        <f t="shared" si="29"/>
        <v>0</v>
      </c>
      <c r="X31" s="34">
        <f t="shared" si="29"/>
        <v>6791.5</v>
      </c>
      <c r="Y31" s="34" t="e">
        <f t="shared" si="7"/>
        <v>#DIV/0!</v>
      </c>
      <c r="Z31" s="35">
        <f t="shared" si="26"/>
        <v>-6791.5</v>
      </c>
      <c r="AA31" s="34"/>
      <c r="AB31" s="34"/>
      <c r="AC31" s="34" t="e">
        <f t="shared" si="8"/>
        <v>#DIV/0!</v>
      </c>
      <c r="AD31" s="35">
        <f>AA31-AB31</f>
        <v>0</v>
      </c>
      <c r="AE31" s="8"/>
      <c r="AF31" s="8"/>
      <c r="AG31" s="8"/>
      <c r="AH31" s="8"/>
      <c r="AI31" s="8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1:53" ht="80.25" customHeight="1" hidden="1">
      <c r="A32" s="14"/>
      <c r="B32" s="16"/>
      <c r="C32" s="34">
        <f t="shared" si="18"/>
        <v>0</v>
      </c>
      <c r="D32" s="34">
        <f t="shared" si="19"/>
        <v>6791.5</v>
      </c>
      <c r="E32" s="34" t="e">
        <f t="shared" si="1"/>
        <v>#DIV/0!</v>
      </c>
      <c r="F32" s="35">
        <f t="shared" si="20"/>
        <v>-6791.5</v>
      </c>
      <c r="G32" s="34"/>
      <c r="H32" s="34">
        <v>6791.5</v>
      </c>
      <c r="I32" s="34" t="e">
        <f t="shared" si="2"/>
        <v>#DIV/0!</v>
      </c>
      <c r="J32" s="35">
        <f t="shared" si="21"/>
        <v>-6791.5</v>
      </c>
      <c r="K32" s="34"/>
      <c r="L32" s="34"/>
      <c r="M32" s="34" t="e">
        <f t="shared" si="3"/>
        <v>#DIV/0!</v>
      </c>
      <c r="N32" s="35">
        <f t="shared" si="22"/>
        <v>0</v>
      </c>
      <c r="O32" s="34"/>
      <c r="P32" s="34"/>
      <c r="Q32" s="34" t="e">
        <f t="shared" si="4"/>
        <v>#DIV/0!</v>
      </c>
      <c r="R32" s="35">
        <f t="shared" si="23"/>
        <v>0</v>
      </c>
      <c r="S32" s="34"/>
      <c r="T32" s="34"/>
      <c r="U32" s="34" t="e">
        <f t="shared" si="5"/>
        <v>#DIV/0!</v>
      </c>
      <c r="V32" s="35">
        <f t="shared" si="24"/>
        <v>0</v>
      </c>
      <c r="W32" s="34">
        <f t="shared" si="29"/>
        <v>0</v>
      </c>
      <c r="X32" s="34">
        <f t="shared" si="29"/>
        <v>6791.5</v>
      </c>
      <c r="Y32" s="34" t="e">
        <f t="shared" si="7"/>
        <v>#DIV/0!</v>
      </c>
      <c r="Z32" s="35">
        <f t="shared" si="26"/>
        <v>-6791.5</v>
      </c>
      <c r="AA32" s="34"/>
      <c r="AB32" s="34"/>
      <c r="AC32" s="34" t="e">
        <f t="shared" si="8"/>
        <v>#DIV/0!</v>
      </c>
      <c r="AD32" s="35">
        <f>AA32-AB32</f>
        <v>0</v>
      </c>
      <c r="AE32" s="8"/>
      <c r="AF32" s="8"/>
      <c r="AG32" s="8"/>
      <c r="AH32" s="8"/>
      <c r="AI32" s="8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1:35" s="4" customFormat="1" ht="33.75" customHeight="1">
      <c r="A33" s="26"/>
      <c r="B33" s="27" t="s">
        <v>12</v>
      </c>
      <c r="C33" s="38">
        <f t="shared" si="18"/>
        <v>15133.5</v>
      </c>
      <c r="D33" s="38">
        <f t="shared" si="19"/>
        <v>14695.8</v>
      </c>
      <c r="E33" s="38">
        <f t="shared" si="1"/>
        <v>97.10774110417286</v>
      </c>
      <c r="F33" s="39">
        <f t="shared" si="20"/>
        <v>437.7000000000007</v>
      </c>
      <c r="G33" s="38">
        <f>G29</f>
        <v>15084.5</v>
      </c>
      <c r="H33" s="38">
        <f>H29</f>
        <v>14646.8</v>
      </c>
      <c r="I33" s="38">
        <f t="shared" si="2"/>
        <v>97.0983459842885</v>
      </c>
      <c r="J33" s="39">
        <f>J29</f>
        <v>437.7000000000007</v>
      </c>
      <c r="K33" s="38">
        <f>K29</f>
        <v>11003.8</v>
      </c>
      <c r="L33" s="38">
        <f>L29</f>
        <v>11002</v>
      </c>
      <c r="M33" s="38">
        <f t="shared" si="3"/>
        <v>99.98364201457679</v>
      </c>
      <c r="N33" s="38">
        <f>N29</f>
        <v>1.7999999999992724</v>
      </c>
      <c r="O33" s="38">
        <f>O29</f>
        <v>0</v>
      </c>
      <c r="P33" s="38">
        <f>P29</f>
        <v>0</v>
      </c>
      <c r="Q33" s="38" t="e">
        <f t="shared" si="4"/>
        <v>#DIV/0!</v>
      </c>
      <c r="R33" s="38">
        <f aca="true" t="shared" si="30" ref="R33:X33">R29</f>
        <v>0</v>
      </c>
      <c r="S33" s="38">
        <f t="shared" si="30"/>
        <v>459.1</v>
      </c>
      <c r="T33" s="38">
        <f t="shared" si="30"/>
        <v>410.9</v>
      </c>
      <c r="U33" s="38">
        <f t="shared" si="30"/>
        <v>89.50119799607927</v>
      </c>
      <c r="V33" s="38">
        <f t="shared" si="30"/>
        <v>48.200000000000045</v>
      </c>
      <c r="W33" s="38">
        <f t="shared" si="30"/>
        <v>3621.600000000001</v>
      </c>
      <c r="X33" s="38">
        <f t="shared" si="30"/>
        <v>3233.899999999999</v>
      </c>
      <c r="Y33" s="38">
        <f t="shared" si="7"/>
        <v>89.29478683454822</v>
      </c>
      <c r="Z33" s="39">
        <f>Z29</f>
        <v>387.70000000000164</v>
      </c>
      <c r="AA33" s="38">
        <f>AA29</f>
        <v>49</v>
      </c>
      <c r="AB33" s="38">
        <f>AB29</f>
        <v>49</v>
      </c>
      <c r="AC33" s="38">
        <f>AB33/AA33*100</f>
        <v>100</v>
      </c>
      <c r="AD33" s="39">
        <f>AD29</f>
        <v>0</v>
      </c>
      <c r="AE33" s="20"/>
      <c r="AF33" s="8"/>
      <c r="AG33" s="20"/>
      <c r="AH33" s="20"/>
      <c r="AI33" s="20"/>
    </row>
    <row r="34" spans="1:35" s="4" customFormat="1" ht="28.5" customHeight="1" hidden="1">
      <c r="A34" s="26">
        <v>8</v>
      </c>
      <c r="B34" s="28" t="s">
        <v>24</v>
      </c>
      <c r="C34" s="40">
        <f t="shared" si="18"/>
        <v>0</v>
      </c>
      <c r="D34" s="40">
        <f t="shared" si="19"/>
        <v>0</v>
      </c>
      <c r="E34" s="40" t="e">
        <f>D34/C34*100</f>
        <v>#DIV/0!</v>
      </c>
      <c r="F34" s="41">
        <f>C34-D34</f>
        <v>0</v>
      </c>
      <c r="G34" s="38"/>
      <c r="H34" s="38"/>
      <c r="I34" s="40" t="e">
        <f>H34/G34*100</f>
        <v>#DIV/0!</v>
      </c>
      <c r="J34" s="41">
        <f>G34-H34</f>
        <v>0</v>
      </c>
      <c r="K34" s="38"/>
      <c r="L34" s="38"/>
      <c r="M34" s="40"/>
      <c r="N34" s="38"/>
      <c r="O34" s="38"/>
      <c r="P34" s="38"/>
      <c r="Q34" s="38"/>
      <c r="R34" s="38"/>
      <c r="S34" s="38"/>
      <c r="T34" s="38"/>
      <c r="U34" s="40"/>
      <c r="V34" s="38"/>
      <c r="W34" s="38">
        <f>G34-K34-O34-S34</f>
        <v>0</v>
      </c>
      <c r="X34" s="38">
        <f t="shared" si="29"/>
        <v>0</v>
      </c>
      <c r="Y34" s="40" t="e">
        <f>X34/W34*100</f>
        <v>#DIV/0!</v>
      </c>
      <c r="Z34" s="41">
        <f>W34-X34</f>
        <v>0</v>
      </c>
      <c r="AA34" s="38"/>
      <c r="AB34" s="38"/>
      <c r="AC34" s="40"/>
      <c r="AD34" s="41"/>
      <c r="AE34" s="20"/>
      <c r="AF34" s="8"/>
      <c r="AG34" s="20"/>
      <c r="AH34" s="20"/>
      <c r="AI34" s="20"/>
    </row>
    <row r="35" spans="1:35" s="4" customFormat="1" ht="25.5" customHeight="1">
      <c r="A35" s="26"/>
      <c r="B35" s="27" t="s">
        <v>11</v>
      </c>
      <c r="C35" s="38">
        <f t="shared" si="18"/>
        <v>2800769.9823800004</v>
      </c>
      <c r="D35" s="38">
        <f t="shared" si="19"/>
        <v>2646681.1506499997</v>
      </c>
      <c r="E35" s="38">
        <f t="shared" si="1"/>
        <v>94.4983403599941</v>
      </c>
      <c r="F35" s="39">
        <f t="shared" si="20"/>
        <v>154088.83173000067</v>
      </c>
      <c r="G35" s="38">
        <f>G28+G33+G34</f>
        <v>2586771.1084000003</v>
      </c>
      <c r="H35" s="38">
        <f>H28+H33+H34</f>
        <v>2453252.55471</v>
      </c>
      <c r="I35" s="38">
        <f t="shared" si="2"/>
        <v>94.83840865330424</v>
      </c>
      <c r="J35" s="39">
        <f>G35-H35</f>
        <v>133518.55369000044</v>
      </c>
      <c r="K35" s="38">
        <f>K28+K33</f>
        <v>872699.0664000001</v>
      </c>
      <c r="L35" s="38">
        <f>L28+L33</f>
        <v>838158.13252</v>
      </c>
      <c r="M35" s="38">
        <f t="shared" si="3"/>
        <v>96.04205673984664</v>
      </c>
      <c r="N35" s="39">
        <f>N28+N29</f>
        <v>34540.93388000001</v>
      </c>
      <c r="O35" s="38">
        <f>O28+O33</f>
        <v>143682.279</v>
      </c>
      <c r="P35" s="38">
        <f>P28+P33</f>
        <v>142255.4334</v>
      </c>
      <c r="Q35" s="38">
        <f t="shared" si="4"/>
        <v>99.00694392521433</v>
      </c>
      <c r="R35" s="39">
        <f t="shared" si="23"/>
        <v>1426.8456000000006</v>
      </c>
      <c r="S35" s="38">
        <f>S28+S33</f>
        <v>89989.944</v>
      </c>
      <c r="T35" s="38">
        <f>T28+T33</f>
        <v>88901.46043999998</v>
      </c>
      <c r="U35" s="38">
        <f t="shared" si="5"/>
        <v>98.79043867390335</v>
      </c>
      <c r="V35" s="39">
        <f t="shared" si="24"/>
        <v>1088.4835600000224</v>
      </c>
      <c r="W35" s="38">
        <f>W28+W33+W34</f>
        <v>1480399.8190000004</v>
      </c>
      <c r="X35" s="38">
        <f>X28+X33+X34</f>
        <v>1383937.52835</v>
      </c>
      <c r="Y35" s="38">
        <f t="shared" si="7"/>
        <v>93.4840379327282</v>
      </c>
      <c r="Z35" s="39">
        <f t="shared" si="26"/>
        <v>96462.29065000033</v>
      </c>
      <c r="AA35" s="38">
        <f>AA28+AA33+AA34</f>
        <v>213998.87398000003</v>
      </c>
      <c r="AB35" s="38">
        <f>AB28+AB33+AB34</f>
        <v>193428.59594</v>
      </c>
      <c r="AC35" s="38">
        <f t="shared" si="8"/>
        <v>90.38766996413145</v>
      </c>
      <c r="AD35" s="39">
        <f>AA35-AB35</f>
        <v>20570.278040000034</v>
      </c>
      <c r="AE35" s="20"/>
      <c r="AF35" s="8"/>
      <c r="AG35" s="20"/>
      <c r="AH35" s="20"/>
      <c r="AI35" s="20"/>
    </row>
    <row r="36" spans="6:35" ht="12">
      <c r="F36" s="13"/>
      <c r="G36" s="10"/>
      <c r="H36" s="10"/>
      <c r="I36" s="10"/>
      <c r="J36" s="1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3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</row>
    <row r="37" spans="4:35" ht="12">
      <c r="D37" s="13">
        <f>1803.7-193.5-776.6-184.1-6.2-2</f>
        <v>641.3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3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</row>
    <row r="38" spans="3:35" ht="12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31"/>
      <c r="W38" s="13"/>
      <c r="X38" s="13"/>
      <c r="Y38" s="13"/>
      <c r="Z38" s="13"/>
      <c r="AA38" s="13"/>
      <c r="AB38" s="13"/>
      <c r="AC38" s="13"/>
      <c r="AD38" s="13"/>
      <c r="AE38" s="10"/>
      <c r="AF38" s="10"/>
      <c r="AG38" s="10"/>
      <c r="AH38" s="10"/>
      <c r="AI38" s="10"/>
    </row>
    <row r="39" spans="6:35" ht="12">
      <c r="F39" s="13"/>
      <c r="G39" s="10"/>
      <c r="H39" s="10"/>
      <c r="I39" s="10"/>
      <c r="J39" s="1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3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</row>
    <row r="40" spans="6:35" ht="12">
      <c r="F40" s="13"/>
      <c r="G40" s="10"/>
      <c r="H40" s="10"/>
      <c r="I40" s="10"/>
      <c r="J40" s="1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</row>
    <row r="41" spans="6:35" ht="12">
      <c r="F41" s="13"/>
      <c r="G41" s="10"/>
      <c r="H41" s="10"/>
      <c r="I41" s="10"/>
      <c r="J41" s="1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</row>
    <row r="42" spans="7:35" ht="12"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</row>
    <row r="43" spans="3:35" ht="12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0"/>
      <c r="AF43" s="10"/>
      <c r="AG43" s="10"/>
      <c r="AH43" s="10"/>
      <c r="AI43" s="10"/>
    </row>
    <row r="44" spans="7:35" ht="12"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 spans="7:35" ht="12"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7:35" ht="12"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</row>
    <row r="47" spans="7:35" ht="12"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 spans="7:35" ht="12"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</row>
    <row r="49" spans="7:35" ht="12"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</row>
    <row r="50" spans="7:35" ht="12"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</row>
    <row r="51" spans="7:35" ht="12"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</row>
    <row r="52" spans="7:35" ht="12"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3" spans="7:35" ht="12"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7:35" ht="12"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7:35" ht="12"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7:35" ht="12"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</row>
    <row r="57" spans="3:35" ht="12">
      <c r="C57" s="13"/>
      <c r="D57" s="13"/>
      <c r="E57" s="13"/>
      <c r="F57" s="13"/>
      <c r="G57" s="13"/>
      <c r="H57" s="13"/>
      <c r="I57" s="13"/>
      <c r="J57" s="13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7:35" ht="12"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  <row r="59" spans="7:35" ht="12"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</row>
    <row r="60" spans="7:35" ht="12"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7:35" ht="12"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7:35" ht="12"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</row>
    <row r="63" spans="7:35" ht="12"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7:35" ht="12"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</row>
    <row r="65" spans="7:35" ht="12"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</row>
    <row r="66" spans="7:35" ht="12"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</row>
    <row r="67" spans="7:35" ht="12"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</row>
    <row r="68" spans="7:35" ht="12"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</row>
    <row r="69" spans="7:35" ht="12"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</row>
    <row r="70" spans="7:35" ht="12"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</row>
    <row r="71" spans="7:35" ht="12"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</row>
    <row r="72" spans="7:35" ht="12"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</row>
    <row r="73" spans="7:35" ht="12"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</row>
    <row r="74" spans="7:35" ht="12"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</row>
    <row r="75" spans="7:35" ht="12"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</row>
    <row r="76" spans="7:35" ht="12"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</row>
    <row r="77" spans="7:35" ht="12"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</row>
    <row r="78" spans="7:35" ht="12"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</row>
    <row r="79" spans="7:35" ht="12"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</row>
    <row r="80" spans="7:35" ht="12"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</row>
    <row r="81" spans="7:35" ht="12"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</row>
    <row r="82" spans="7:35" ht="12"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</row>
    <row r="83" spans="7:35" ht="12"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</row>
    <row r="84" spans="7:35" ht="12"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</row>
    <row r="85" spans="7:35" ht="12"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</row>
    <row r="86" spans="7:35" ht="12"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</row>
    <row r="87" spans="7:35" ht="12"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</row>
    <row r="88" spans="7:35" ht="12"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</row>
    <row r="89" spans="7:35" ht="12"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</row>
    <row r="90" spans="7:35" ht="12"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</row>
    <row r="91" spans="7:35" ht="12"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</row>
    <row r="92" spans="7:35" ht="12"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</row>
    <row r="93" spans="7:35" ht="12"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</row>
    <row r="94" spans="7:35" ht="12"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</row>
    <row r="95" spans="7:35" ht="12"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</row>
    <row r="96" spans="7:35" ht="12"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</row>
    <row r="97" spans="7:35" ht="12"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</row>
    <row r="98" spans="7:35" ht="12"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</row>
    <row r="99" spans="7:35" ht="12"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</row>
    <row r="100" spans="7:35" ht="12"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</row>
    <row r="101" spans="7:35" ht="12"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</row>
    <row r="102" spans="7:35" ht="12"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</row>
    <row r="103" spans="7:35" ht="12"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</row>
    <row r="104" spans="7:35" ht="12"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</row>
    <row r="105" spans="7:35" ht="12"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</row>
    <row r="106" spans="7:35" ht="12"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</row>
    <row r="107" spans="7:35" ht="12"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</row>
    <row r="108" spans="7:35" ht="12"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</row>
    <row r="109" spans="7:35" ht="12"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</row>
    <row r="110" spans="7:35" ht="12"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</row>
    <row r="111" spans="7:35" ht="12"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</row>
    <row r="112" spans="7:35" ht="12"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</row>
    <row r="113" spans="7:35" ht="12"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</row>
    <row r="114" spans="7:35" ht="12"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</row>
    <row r="115" spans="7:35" ht="12"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</row>
    <row r="116" spans="7:35" ht="12"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</row>
    <row r="117" spans="7:35" ht="12"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</row>
    <row r="118" spans="7:35" ht="12"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</row>
    <row r="119" spans="7:35" ht="12"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</row>
    <row r="120" spans="7:35" ht="12"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</row>
    <row r="121" spans="7:35" ht="12"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</row>
    <row r="122" spans="7:35" ht="12"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</row>
    <row r="123" spans="7:35" ht="12"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</row>
    <row r="124" spans="7:35" ht="12"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</row>
    <row r="125" spans="7:35" ht="12"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</row>
    <row r="126" spans="7:35" ht="12"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</row>
    <row r="127" spans="7:35" ht="12"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</row>
    <row r="128" spans="7:35" ht="12"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</row>
    <row r="129" spans="7:35" ht="12"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</row>
    <row r="130" spans="7:35" ht="12"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</row>
    <row r="131" spans="7:35" ht="12"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</row>
    <row r="132" spans="7:35" ht="12"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</row>
    <row r="133" spans="7:35" ht="12"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</row>
    <row r="134" spans="7:35" ht="12"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</row>
    <row r="135" spans="7:35" ht="12"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</row>
    <row r="136" spans="7:35" ht="12"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</row>
    <row r="137" spans="7:35" ht="12"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</row>
    <row r="138" spans="7:35" ht="12"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</row>
    <row r="139" spans="7:35" ht="12"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</row>
    <row r="140" spans="7:35" ht="12"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</row>
    <row r="141" spans="7:35" ht="12"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</row>
    <row r="142" spans="7:35" ht="12"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</row>
    <row r="143" spans="7:35" ht="12"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</row>
    <row r="144" spans="7:35" ht="12"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</row>
    <row r="145" spans="7:35" ht="12"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</row>
    <row r="146" spans="7:35" ht="12"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</row>
    <row r="147" spans="7:35" ht="12"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</row>
    <row r="148" spans="7:35" ht="12"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</row>
    <row r="149" spans="7:35" ht="12"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</row>
    <row r="150" spans="7:35" ht="12"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</row>
    <row r="151" spans="7:35" ht="12"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</row>
    <row r="152" spans="7:35" ht="12"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</row>
    <row r="153" spans="7:35" ht="12"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</row>
    <row r="154" spans="7:35" ht="12"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</row>
    <row r="155" spans="7:35" ht="12"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</row>
    <row r="156" spans="7:35" ht="12"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</row>
    <row r="157" spans="7:35" ht="12"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</row>
    <row r="158" spans="7:35" ht="12"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</row>
    <row r="159" spans="7:35" ht="12"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</row>
    <row r="160" spans="7:35" ht="12"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</row>
    <row r="161" spans="7:35" ht="12"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</row>
    <row r="162" spans="7:35" ht="12"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</row>
    <row r="163" spans="7:35" ht="12"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</row>
    <row r="164" spans="7:35" ht="12"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</row>
    <row r="165" spans="7:35" ht="12"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</row>
    <row r="166" spans="7:35" ht="12"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</row>
    <row r="167" spans="7:35" ht="12"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</row>
    <row r="168" spans="7:35" ht="12"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</row>
    <row r="169" spans="7:35" ht="12"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</row>
    <row r="170" spans="7:35" ht="12"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</row>
    <row r="171" spans="7:35" ht="12"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 spans="7:35" ht="12"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</row>
    <row r="173" spans="7:35" ht="12"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 spans="7:35" ht="12"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</row>
    <row r="175" spans="7:35" ht="12"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 spans="7:35" ht="12"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</row>
    <row r="177" spans="7:35" ht="12"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</row>
    <row r="178" spans="7:35" ht="12"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</row>
    <row r="179" spans="7:35" ht="12"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</row>
    <row r="180" spans="7:35" ht="12"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</row>
    <row r="181" spans="7:35" ht="12"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 spans="7:35" ht="12"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</row>
    <row r="183" spans="7:35" ht="12"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</row>
    <row r="184" spans="7:35" ht="12"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</row>
    <row r="185" spans="7:35" ht="12"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</row>
    <row r="186" spans="7:35" ht="12"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</row>
    <row r="187" spans="7:35" ht="12"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</row>
    <row r="188" spans="7:35" ht="12"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</row>
    <row r="189" spans="7:35" ht="12"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</row>
    <row r="190" spans="7:35" ht="12"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</row>
    <row r="191" spans="7:35" ht="12"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</row>
    <row r="192" spans="7:35" ht="12"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</row>
    <row r="193" spans="7:35" ht="12"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</row>
    <row r="194" spans="7:35" ht="12"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</row>
    <row r="195" spans="7:35" ht="12"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</row>
    <row r="196" spans="7:35" ht="12"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</row>
    <row r="197" spans="7:35" ht="12"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</row>
    <row r="198" spans="7:35" ht="12"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</row>
    <row r="199" spans="7:35" ht="12"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</row>
    <row r="200" spans="7:35" ht="12"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</row>
    <row r="201" spans="7:35" ht="12"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</row>
    <row r="202" spans="7:35" ht="12"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</row>
    <row r="203" spans="7:35" ht="12"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</row>
    <row r="204" spans="7:35" ht="12"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</row>
    <row r="205" spans="7:35" ht="12"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</row>
    <row r="206" spans="7:35" ht="12"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</row>
    <row r="207" spans="7:35" ht="12"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</row>
    <row r="208" spans="7:35" ht="12"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</row>
    <row r="209" spans="7:35" ht="12"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</row>
    <row r="210" spans="7:35" ht="12"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</row>
    <row r="211" spans="7:35" ht="12"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</row>
    <row r="212" spans="7:35" ht="12"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</row>
    <row r="213" spans="7:35" ht="12"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</row>
    <row r="214" spans="7:35" ht="12"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</row>
    <row r="215" spans="7:35" ht="12"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</row>
    <row r="216" spans="7:35" ht="12"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</row>
    <row r="217" spans="7:35" ht="12"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</row>
    <row r="218" spans="7:35" ht="12"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</row>
    <row r="219" spans="7:35" ht="12"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</row>
    <row r="220" spans="7:35" ht="12"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</row>
    <row r="221" spans="7:35" ht="12"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</row>
    <row r="222" spans="7:35" ht="12"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</row>
    <row r="223" spans="7:35" ht="12"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</row>
    <row r="224" spans="7:35" ht="12"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</row>
    <row r="225" spans="7:35" ht="12"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</row>
    <row r="226" spans="7:35" ht="12"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</row>
    <row r="227" spans="7:35" ht="12"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</row>
    <row r="228" spans="7:35" ht="12"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</row>
    <row r="229" spans="7:35" ht="12"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</row>
    <row r="230" spans="7:35" ht="12"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</row>
    <row r="231" spans="7:35" ht="12"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</row>
    <row r="232" spans="7:35" ht="12"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</row>
    <row r="233" spans="7:35" ht="12"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</row>
    <row r="234" spans="7:35" ht="12"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</row>
    <row r="235" spans="7:35" ht="12"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</row>
    <row r="236" spans="7:35" ht="12"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</row>
    <row r="237" spans="7:35" ht="12"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</row>
    <row r="238" spans="7:35" ht="12"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</row>
    <row r="239" spans="7:35" ht="12"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</row>
    <row r="240" spans="7:35" ht="12"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</row>
    <row r="241" spans="7:35" ht="12"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</row>
    <row r="242" spans="7:35" ht="12"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</row>
    <row r="243" spans="7:35" ht="12"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</row>
    <row r="244" spans="7:35" ht="12"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</row>
    <row r="245" spans="7:35" ht="12"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</row>
    <row r="246" spans="7:35" ht="12"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</row>
    <row r="247" spans="7:35" ht="12"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</row>
    <row r="248" spans="7:35" ht="12"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</row>
    <row r="249" spans="7:35" ht="12"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</row>
    <row r="250" spans="7:35" ht="12"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</row>
    <row r="251" spans="7:35" ht="12"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</row>
    <row r="252" spans="7:35" ht="12"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</row>
    <row r="253" spans="7:35" ht="12"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</row>
    <row r="254" spans="7:35" ht="12"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</row>
    <row r="255" spans="7:35" ht="12"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</row>
    <row r="256" spans="7:35" ht="12"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</row>
    <row r="257" spans="7:35" ht="12"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</row>
    <row r="258" spans="7:35" ht="12"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</row>
    <row r="259" spans="7:35" ht="12"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</row>
    <row r="260" spans="7:35" ht="12"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</row>
    <row r="261" spans="7:35" ht="12"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</row>
    <row r="262" spans="7:35" ht="12"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</row>
    <row r="263" spans="7:35" ht="12"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</row>
    <row r="264" spans="7:35" ht="12"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</row>
    <row r="265" spans="7:35" ht="12"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</row>
    <row r="266" spans="7:35" ht="12"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</row>
    <row r="267" spans="7:35" ht="12"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</row>
    <row r="268" spans="7:35" ht="12"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</row>
    <row r="269" spans="7:35" ht="12"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</row>
    <row r="270" spans="7:35" ht="12"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</row>
    <row r="271" spans="7:35" ht="12"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</row>
    <row r="272" spans="7:35" ht="12"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</row>
    <row r="273" spans="7:35" ht="12"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</row>
    <row r="274" spans="7:35" ht="12"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</row>
    <row r="275" spans="7:35" ht="12"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</row>
    <row r="276" spans="7:35" ht="12"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</row>
    <row r="277" spans="7:35" ht="12"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</row>
    <row r="278" spans="7:35" ht="12"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</row>
    <row r="279" spans="7:35" ht="12"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</row>
    <row r="280" spans="7:35" ht="12"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</row>
    <row r="281" spans="7:35" ht="12"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</row>
    <row r="282" spans="7:35" ht="12"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</row>
    <row r="283" spans="7:35" ht="12"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</row>
    <row r="284" spans="7:35" ht="12"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</row>
    <row r="285" spans="7:35" ht="12"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</row>
    <row r="286" spans="7:35" ht="12"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</row>
    <row r="287" spans="7:35" ht="12"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</row>
    <row r="288" spans="7:35" ht="12"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</row>
    <row r="289" spans="7:35" ht="12"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</row>
    <row r="290" spans="7:35" ht="12"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</row>
    <row r="291" spans="7:35" ht="12"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</row>
    <row r="292" spans="7:35" ht="12"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</row>
    <row r="293" spans="7:35" ht="12"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</row>
    <row r="294" spans="7:35" ht="12"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</row>
    <row r="295" spans="7:35" ht="12"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</row>
    <row r="296" spans="7:35" ht="12"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</row>
    <row r="297" spans="7:35" ht="12"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</row>
    <row r="298" spans="7:35" ht="12"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</row>
    <row r="299" spans="7:35" ht="12"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</row>
    <row r="300" spans="7:35" ht="12"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</row>
    <row r="301" spans="7:35" ht="12"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</row>
    <row r="302" spans="7:35" ht="12"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</row>
    <row r="303" spans="7:35" ht="12"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</row>
    <row r="304" spans="7:35" ht="12"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</row>
    <row r="305" spans="7:35" ht="12"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</row>
    <row r="306" spans="7:35" ht="12"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</row>
    <row r="307" spans="7:35" ht="12"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</row>
    <row r="308" spans="7:35" ht="12"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</row>
    <row r="309" spans="7:35" ht="12"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</row>
    <row r="310" spans="7:35" ht="12"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</row>
    <row r="311" spans="7:35" ht="12"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</row>
    <row r="312" spans="7:35" ht="12"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</row>
    <row r="313" spans="7:35" ht="12"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</row>
    <row r="314" spans="7:35" ht="12"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</row>
    <row r="315" spans="7:35" ht="12"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</row>
    <row r="316" spans="7:35" ht="12"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</row>
    <row r="317" spans="7:35" ht="12"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</row>
    <row r="318" spans="7:35" ht="12"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</row>
    <row r="319" spans="7:35" ht="12"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</row>
    <row r="320" spans="7:35" ht="12"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</row>
    <row r="321" spans="7:35" ht="12"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</row>
    <row r="322" spans="7:35" ht="12"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</row>
    <row r="323" spans="7:35" ht="12"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</row>
    <row r="324" spans="7:35" ht="12"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</row>
    <row r="325" spans="7:35" ht="12"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</row>
    <row r="326" spans="7:35" ht="12"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</row>
    <row r="327" spans="7:35" ht="12"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</row>
    <row r="328" spans="7:35" ht="12"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</row>
    <row r="329" spans="7:35" ht="12"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</row>
    <row r="330" spans="7:35" ht="12"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</row>
    <row r="331" spans="7:35" ht="12"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</row>
    <row r="332" spans="7:35" ht="12"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</row>
    <row r="333" spans="7:35" ht="12"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</row>
    <row r="334" spans="7:35" ht="12"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</row>
    <row r="335" spans="7:35" ht="12"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</row>
    <row r="336" spans="7:35" ht="12"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</row>
    <row r="337" spans="7:35" ht="12"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</row>
    <row r="338" spans="7:35" ht="12"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</row>
    <row r="339" spans="7:35" ht="12"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</row>
    <row r="340" spans="7:35" ht="12"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</row>
    <row r="341" spans="7:35" ht="12"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</row>
    <row r="342" spans="7:35" ht="12"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</row>
    <row r="343" spans="7:35" ht="12"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</row>
    <row r="344" spans="7:35" ht="12"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</row>
    <row r="345" spans="7:35" ht="12"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</row>
    <row r="346" spans="7:35" ht="12"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</row>
    <row r="347" spans="7:35" ht="12"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</row>
    <row r="348" spans="7:35" ht="12"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</row>
    <row r="349" spans="7:35" ht="12"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</row>
    <row r="350" spans="7:35" ht="12"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</row>
    <row r="351" spans="7:35" ht="12"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</row>
    <row r="352" spans="7:35" ht="12"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</row>
    <row r="353" spans="7:35" ht="12"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</row>
    <row r="354" spans="7:35" ht="12"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</row>
    <row r="355" spans="7:35" ht="12"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</row>
    <row r="356" spans="7:35" ht="12"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</row>
    <row r="357" spans="7:35" ht="12"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</row>
    <row r="358" spans="7:35" ht="12"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</row>
    <row r="359" spans="7:35" ht="12"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</row>
    <row r="360" spans="7:35" ht="12"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</row>
    <row r="361" spans="7:35" ht="12"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</row>
    <row r="362" spans="7:35" ht="12"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</row>
    <row r="363" spans="7:35" ht="12"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</row>
    <row r="364" spans="7:35" ht="12"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</row>
    <row r="365" spans="7:35" ht="12"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</row>
    <row r="366" spans="7:35" ht="12"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</row>
    <row r="367" spans="7:35" ht="12"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</row>
    <row r="368" spans="7:35" ht="12"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</row>
    <row r="369" spans="7:35" ht="12"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</row>
    <row r="370" spans="7:35" ht="12"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</row>
    <row r="371" spans="7:35" ht="12"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</row>
    <row r="372" spans="7:35" ht="12"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</row>
    <row r="373" spans="7:35" ht="12"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</row>
    <row r="374" spans="7:35" ht="12"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</row>
    <row r="375" spans="7:35" ht="12"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</row>
    <row r="376" spans="7:35" ht="12"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</row>
    <row r="377" spans="7:35" ht="12"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</row>
    <row r="378" spans="7:35" ht="12"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</row>
    <row r="379" spans="7:35" ht="12"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</row>
    <row r="380" spans="7:35" ht="12"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</row>
    <row r="381" spans="7:35" ht="12"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</row>
    <row r="382" spans="7:35" ht="12"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</row>
    <row r="383" spans="7:35" ht="12"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</row>
    <row r="384" spans="7:35" ht="12"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</row>
    <row r="385" spans="7:35" ht="12"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</row>
    <row r="386" spans="7:35" ht="12"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</row>
    <row r="387" spans="7:35" ht="12"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</row>
    <row r="388" spans="7:35" ht="12"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</row>
    <row r="389" spans="7:35" ht="12"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</row>
    <row r="390" spans="7:35" ht="12"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</row>
    <row r="391" spans="7:35" ht="12"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</row>
    <row r="392" spans="7:35" ht="12"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</row>
    <row r="393" spans="7:35" ht="12"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</row>
    <row r="394" spans="7:35" ht="12"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</row>
    <row r="395" spans="7:35" ht="12"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</row>
    <row r="396" spans="7:35" ht="12"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</row>
    <row r="397" spans="7:35" ht="12"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</row>
    <row r="398" spans="7:35" ht="12"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</row>
    <row r="399" spans="7:35" ht="12"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</row>
    <row r="400" spans="7:35" ht="12"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</row>
    <row r="401" spans="7:35" ht="12"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</row>
    <row r="402" spans="7:35" ht="12"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</row>
    <row r="403" spans="7:35" ht="12"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</row>
    <row r="404" spans="7:35" ht="12"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</row>
    <row r="405" spans="7:35" ht="12"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</row>
    <row r="406" spans="7:35" ht="12"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</row>
    <row r="407" spans="7:35" ht="12"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</row>
    <row r="408" spans="7:35" ht="12"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</row>
    <row r="409" spans="7:35" ht="12"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</row>
    <row r="410" spans="7:35" ht="12"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</row>
    <row r="411" spans="7:35" ht="12"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</row>
    <row r="412" spans="7:35" ht="12"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</row>
    <row r="413" spans="7:35" ht="12"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</row>
    <row r="414" spans="7:35" ht="12"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</row>
    <row r="415" spans="7:35" ht="12"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</row>
    <row r="416" spans="7:35" ht="12"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</row>
    <row r="417" spans="7:35" ht="12"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</row>
    <row r="418" spans="7:35" ht="12"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</row>
    <row r="419" spans="7:35" ht="12"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</row>
    <row r="420" spans="7:35" ht="12"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</row>
    <row r="421" spans="7:35" ht="12"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</row>
    <row r="422" spans="7:35" ht="12"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</row>
    <row r="423" spans="7:35" ht="12"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</row>
    <row r="424" spans="7:35" ht="12"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</row>
    <row r="425" spans="7:35" ht="12"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</row>
    <row r="426" spans="7:35" ht="12"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</row>
    <row r="427" spans="7:35" ht="12"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</row>
    <row r="428" spans="7:35" ht="12"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</row>
    <row r="429" spans="7:35" ht="12"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</row>
    <row r="430" spans="7:35" ht="12"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</row>
    <row r="431" spans="7:35" ht="12"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</row>
    <row r="432" spans="7:35" ht="12"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</row>
    <row r="433" spans="7:35" ht="12"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</row>
    <row r="434" spans="7:35" ht="12"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</row>
    <row r="435" spans="7:35" ht="12"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</row>
    <row r="436" spans="7:35" ht="12"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</row>
    <row r="437" spans="7:35" ht="12"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</row>
    <row r="438" spans="7:35" ht="12"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</row>
    <row r="439" spans="7:35" ht="12"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</row>
    <row r="440" spans="7:35" ht="12"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</row>
    <row r="441" spans="7:35" ht="12"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</row>
    <row r="442" spans="7:35" ht="12"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</row>
    <row r="443" spans="7:35" ht="12"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</row>
    <row r="444" spans="7:35" ht="12"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</row>
    <row r="445" spans="7:35" ht="12"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</row>
    <row r="446" spans="7:35" ht="12"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</row>
    <row r="447" spans="7:35" ht="12"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</row>
    <row r="448" spans="7:35" ht="12"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</row>
    <row r="449" spans="7:35" ht="12"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</row>
    <row r="450" spans="7:35" ht="12"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</row>
    <row r="451" spans="7:35" ht="12"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</row>
    <row r="452" spans="7:35" ht="12"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</row>
    <row r="453" spans="7:35" ht="12"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</row>
    <row r="454" spans="7:35" ht="12"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</row>
    <row r="455" spans="7:35" ht="12"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</row>
    <row r="456" spans="7:35" ht="12"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</row>
    <row r="457" spans="7:35" ht="12"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</row>
    <row r="458" spans="7:35" ht="12"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</row>
    <row r="459" spans="7:35" ht="12"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</row>
    <row r="460" spans="7:35" ht="12"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</row>
    <row r="461" spans="7:35" ht="12"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</row>
    <row r="462" spans="7:35" ht="12"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</row>
    <row r="463" spans="7:35" ht="12"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</row>
    <row r="464" spans="7:35" ht="12"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</row>
    <row r="465" spans="7:35" ht="12"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</row>
    <row r="466" spans="7:35" ht="12"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</row>
    <row r="467" spans="7:35" ht="12"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</row>
    <row r="468" spans="7:35" ht="12"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</row>
    <row r="469" spans="7:35" ht="12"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</row>
    <row r="470" spans="7:35" ht="12"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</row>
    <row r="471" spans="7:35" ht="12"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</row>
    <row r="472" spans="7:35" ht="12"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</row>
    <row r="473" spans="7:35" ht="12"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</row>
    <row r="474" spans="7:35" ht="12"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</row>
    <row r="475" spans="7:35" ht="12"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</row>
    <row r="476" spans="7:35" ht="12"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</row>
    <row r="477" spans="7:35" ht="12"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</row>
    <row r="478" spans="7:35" ht="12"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</row>
    <row r="479" spans="7:35" ht="12"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</row>
    <row r="480" spans="7:35" ht="12"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</row>
    <row r="481" spans="7:35" ht="12"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</row>
    <row r="482" spans="7:35" ht="12"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</row>
    <row r="483" spans="7:35" ht="12"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</row>
    <row r="484" spans="7:35" ht="12"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</row>
    <row r="485" spans="7:35" ht="12"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</row>
    <row r="486" spans="7:35" ht="12"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</row>
    <row r="487" spans="7:35" ht="12"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</row>
    <row r="488" spans="7:35" ht="12"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</row>
    <row r="489" spans="7:35" ht="12"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</row>
    <row r="490" spans="7:35" ht="12"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</row>
    <row r="491" spans="7:35" ht="12"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</row>
    <row r="492" spans="7:35" ht="12"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</row>
    <row r="493" spans="7:35" ht="12"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</row>
    <row r="494" spans="7:35" ht="12"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</row>
    <row r="495" spans="7:35" ht="12"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</row>
    <row r="496" spans="7:35" ht="12"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</row>
    <row r="497" spans="7:35" ht="12"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</row>
    <row r="498" spans="7:35" ht="12"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</row>
    <row r="499" spans="7:35" ht="12"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</row>
    <row r="500" spans="7:35" ht="12"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</row>
    <row r="501" spans="7:35" ht="12"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</row>
    <row r="502" spans="7:35" ht="12"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</row>
    <row r="503" spans="7:35" ht="12"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</row>
    <row r="504" spans="7:35" ht="12"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</row>
    <row r="505" spans="7:35" ht="12"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</row>
    <row r="506" spans="7:35" ht="12"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</row>
    <row r="507" spans="7:35" ht="12"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</row>
    <row r="508" spans="7:35" ht="12"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</row>
    <row r="509" spans="7:35" ht="12"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</row>
    <row r="510" spans="7:35" ht="12"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</row>
    <row r="511" spans="7:35" ht="12"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</row>
    <row r="512" spans="7:35" ht="12"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</row>
    <row r="513" spans="7:35" ht="12"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</row>
    <row r="514" spans="7:35" ht="12"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</row>
    <row r="515" spans="7:35" ht="12"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</row>
    <row r="516" spans="7:35" ht="12"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</row>
    <row r="517" spans="7:35" ht="12"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</row>
    <row r="518" spans="7:35" ht="12"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</row>
    <row r="519" spans="7:35" ht="12"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</row>
    <row r="520" spans="7:35" ht="12"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</row>
    <row r="521" spans="7:35" ht="12"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</row>
    <row r="522" spans="7:35" ht="12"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</row>
    <row r="523" spans="7:35" ht="12"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</row>
    <row r="524" spans="7:35" ht="12"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</row>
    <row r="525" spans="7:35" ht="12"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</row>
    <row r="526" spans="7:35" ht="12"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</row>
    <row r="527" spans="7:35" ht="12"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</row>
    <row r="528" spans="7:35" ht="12"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</row>
    <row r="529" spans="7:35" ht="12"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</row>
    <row r="530" spans="7:35" ht="12"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</row>
    <row r="531" spans="7:35" ht="12"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</row>
    <row r="532" spans="7:35" ht="12"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</row>
    <row r="533" spans="7:35" ht="12"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</row>
    <row r="534" spans="7:35" ht="12"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</row>
    <row r="535" spans="7:35" ht="12"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</row>
    <row r="536" spans="7:35" ht="12"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</row>
    <row r="537" spans="7:35" ht="12"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</row>
    <row r="538" spans="7:35" ht="12"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</row>
    <row r="539" spans="7:35" ht="12"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</row>
    <row r="540" spans="7:35" ht="12"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</row>
    <row r="541" spans="7:35" ht="12"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</row>
    <row r="542" spans="7:35" ht="12"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</row>
    <row r="543" spans="7:35" ht="12"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</row>
    <row r="544" spans="7:35" ht="12"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</row>
    <row r="545" spans="7:35" ht="12"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</row>
    <row r="546" spans="7:35" ht="12"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</row>
    <row r="547" spans="7:35" ht="12"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</row>
    <row r="548" spans="7:35" ht="12"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</row>
    <row r="549" spans="7:35" ht="12"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</row>
    <row r="550" spans="7:35" ht="12"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</row>
    <row r="551" spans="7:35" ht="12"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</row>
    <row r="552" spans="7:35" ht="12"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</row>
    <row r="553" spans="7:35" ht="12"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</row>
    <row r="554" spans="7:35" ht="12"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</row>
    <row r="555" spans="7:35" ht="12"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</row>
    <row r="556" spans="7:35" ht="12"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</row>
    <row r="557" spans="7:35" ht="12"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</row>
    <row r="558" spans="7:35" ht="12"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</row>
    <row r="559" spans="7:35" ht="12"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</row>
    <row r="560" spans="7:35" ht="12"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</row>
    <row r="561" spans="7:35" ht="12"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</row>
    <row r="562" spans="7:35" ht="12"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</row>
    <row r="563" spans="7:35" ht="12"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</row>
    <row r="564" spans="7:35" ht="12"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</row>
    <row r="565" spans="7:35" ht="12"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</row>
    <row r="566" spans="7:35" ht="12"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</row>
    <row r="567" spans="7:35" ht="12"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</row>
    <row r="568" spans="7:35" ht="12"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</row>
    <row r="569" spans="7:35" ht="12"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</row>
    <row r="570" spans="7:35" ht="12"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</row>
    <row r="571" spans="7:35" ht="12"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</row>
    <row r="572" spans="7:35" ht="12"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</row>
    <row r="573" spans="7:35" ht="12"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</row>
    <row r="574" spans="7:35" ht="12"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</row>
    <row r="575" spans="7:35" ht="12"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</row>
    <row r="576" spans="7:35" ht="12"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</row>
    <row r="577" spans="7:35" ht="12"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</row>
    <row r="578" spans="7:35" ht="12"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</row>
    <row r="579" spans="7:35" ht="12"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</row>
    <row r="580" spans="7:35" ht="12"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</row>
    <row r="581" spans="7:35" ht="12"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</row>
    <row r="582" spans="7:35" ht="12"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</row>
    <row r="583" spans="7:35" ht="12"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</row>
    <row r="584" spans="7:35" ht="12"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</row>
    <row r="585" spans="7:35" ht="12"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</row>
    <row r="586" spans="7:35" ht="12"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</row>
    <row r="587" spans="7:35" ht="12"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</row>
    <row r="588" spans="7:35" ht="12"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</row>
    <row r="589" spans="7:35" ht="12"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</row>
    <row r="590" spans="7:35" ht="12"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</row>
    <row r="591" spans="7:35" ht="12"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</row>
    <row r="592" spans="7:35" ht="12"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</row>
    <row r="593" spans="7:35" ht="12"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</row>
    <row r="594" spans="7:35" ht="12"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</row>
    <row r="595" spans="7:35" ht="12"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</row>
    <row r="596" spans="7:35" ht="12"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</row>
    <row r="597" spans="7:35" ht="12"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</row>
    <row r="598" spans="7:35" ht="12"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</row>
    <row r="599" spans="7:35" ht="12"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</row>
    <row r="600" spans="7:35" ht="12"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</row>
    <row r="601" spans="7:35" ht="12"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</row>
    <row r="602" spans="7:35" ht="12"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</row>
    <row r="603" spans="7:35" ht="12"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</row>
    <row r="604" spans="7:35" ht="12"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</row>
    <row r="605" spans="7:35" ht="12"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</row>
    <row r="606" spans="7:35" ht="12"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</row>
    <row r="607" spans="7:35" ht="12"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</row>
    <row r="608" spans="7:35" ht="12"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</row>
    <row r="609" spans="7:35" ht="12"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</row>
    <row r="610" spans="7:35" ht="12"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</row>
    <row r="611" spans="7:35" ht="12"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</row>
    <row r="612" spans="7:35" ht="12"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</row>
    <row r="613" spans="7:35" ht="12"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</row>
    <row r="614" spans="7:35" ht="12"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</row>
    <row r="615" spans="7:35" ht="12"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</row>
    <row r="616" spans="7:35" ht="12"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</row>
    <row r="617" spans="7:35" ht="12"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</row>
    <row r="618" spans="7:35" ht="12"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</row>
    <row r="619" spans="7:35" ht="12"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</row>
    <row r="620" spans="7:35" ht="12"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</row>
    <row r="621" spans="7:35" ht="12"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</row>
    <row r="622" spans="7:35" ht="12"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</row>
    <row r="623" spans="7:35" ht="12"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</row>
    <row r="624" spans="7:35" ht="12"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</row>
    <row r="625" spans="7:35" ht="12"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</row>
    <row r="626" spans="7:35" ht="12"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</row>
    <row r="627" spans="7:35" ht="12"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</row>
    <row r="628" spans="7:35" ht="12"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</row>
    <row r="629" spans="7:35" ht="12"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</row>
    <row r="630" spans="7:35" ht="12"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</row>
    <row r="631" spans="7:35" ht="12"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</row>
    <row r="632" spans="7:35" ht="12"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</row>
    <row r="633" spans="7:35" ht="12"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</row>
    <row r="634" spans="7:35" ht="12"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</row>
    <row r="635" spans="7:35" ht="12"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</row>
    <row r="636" spans="7:35" ht="12"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</row>
    <row r="637" spans="7:35" ht="12"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</row>
    <row r="638" spans="7:35" ht="12"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</row>
    <row r="639" spans="7:35" ht="12"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</row>
    <row r="640" spans="7:35" ht="12"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</row>
    <row r="641" spans="7:35" ht="12"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</row>
    <row r="642" spans="7:35" ht="12"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</row>
    <row r="643" spans="7:35" ht="12"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</row>
    <row r="644" spans="7:35" ht="12"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</row>
    <row r="645" spans="7:35" ht="12"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</row>
    <row r="646" spans="7:35" ht="12"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</row>
    <row r="647" spans="7:35" ht="12"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</row>
    <row r="648" spans="7:35" ht="12"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</row>
    <row r="649" spans="7:35" ht="12"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</row>
    <row r="650" spans="7:35" ht="12"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</row>
    <row r="651" spans="7:35" ht="12"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</row>
    <row r="652" spans="7:35" ht="12"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</row>
    <row r="653" spans="7:35" ht="12"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</row>
    <row r="654" spans="7:35" ht="12"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</row>
    <row r="655" spans="7:35" ht="12"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</row>
    <row r="656" spans="7:35" ht="12"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</row>
    <row r="657" spans="7:35" ht="12"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</row>
    <row r="658" spans="7:35" ht="12"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</row>
    <row r="659" spans="7:35" ht="12"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</row>
    <row r="660" spans="7:35" ht="12"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</row>
    <row r="661" spans="7:35" ht="12"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</row>
    <row r="662" spans="7:35" ht="12"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</row>
    <row r="663" spans="7:35" ht="12"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</row>
    <row r="664" spans="7:35" ht="12"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</row>
    <row r="665" spans="7:35" ht="12"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</row>
    <row r="666" spans="7:35" ht="12"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</row>
    <row r="667" spans="7:35" ht="12"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</row>
    <row r="668" spans="7:35" ht="12"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</row>
    <row r="669" spans="7:35" ht="12"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</row>
    <row r="670" spans="7:35" ht="12"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</row>
    <row r="671" spans="7:35" ht="12"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</row>
    <row r="672" spans="7:35" ht="12"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</row>
    <row r="673" spans="7:35" ht="12"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</row>
    <row r="674" spans="7:35" ht="12"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</row>
    <row r="675" spans="7:35" ht="12"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</row>
    <row r="676" spans="7:35" ht="12"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</row>
    <row r="677" spans="7:35" ht="12"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</row>
    <row r="678" spans="7:35" ht="12"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</row>
    <row r="679" spans="7:35" ht="12"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</row>
    <row r="680" spans="7:35" ht="12"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</row>
    <row r="681" spans="7:35" ht="12"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</row>
    <row r="682" spans="7:35" ht="12"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</row>
    <row r="683" spans="7:35" ht="12"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</row>
    <row r="684" spans="7:35" ht="12"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</row>
    <row r="685" spans="7:35" ht="12"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</row>
    <row r="686" spans="7:35" ht="12"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</row>
    <row r="687" spans="7:35" ht="12"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</row>
    <row r="688" spans="7:35" ht="12"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</row>
    <row r="689" spans="7:35" ht="12"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</row>
    <row r="690" spans="7:35" ht="12"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</row>
    <row r="691" spans="7:35" ht="12"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</row>
    <row r="692" spans="7:35" ht="12"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</row>
    <row r="693" spans="7:35" ht="12"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</row>
    <row r="694" spans="7:35" ht="12"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</row>
    <row r="695" spans="7:35" ht="12"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</row>
    <row r="696" spans="7:35" ht="12"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</row>
    <row r="697" spans="7:35" ht="12"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</row>
    <row r="698" spans="7:35" ht="12"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</row>
    <row r="699" spans="7:35" ht="12"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</row>
    <row r="700" spans="7:35" ht="12"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</row>
    <row r="701" spans="7:35" ht="12"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</row>
    <row r="702" spans="7:35" ht="12"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</row>
    <row r="703" spans="7:35" ht="12"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</row>
    <row r="704" spans="7:35" ht="12"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</row>
    <row r="705" spans="7:35" ht="12"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</row>
    <row r="706" spans="7:35" ht="12"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</row>
    <row r="707" spans="7:35" ht="12"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</row>
    <row r="708" spans="7:35" ht="12"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</row>
    <row r="709" spans="7:35" ht="12"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</row>
    <row r="710" spans="7:35" ht="12"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</row>
    <row r="711" spans="7:35" ht="12"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</row>
    <row r="712" spans="7:35" ht="12"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</row>
    <row r="713" spans="7:35" ht="12"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</row>
    <row r="714" spans="7:35" ht="12"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</row>
    <row r="715" spans="7:35" ht="12"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</row>
    <row r="716" spans="7:35" ht="12"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</row>
    <row r="717" spans="7:35" ht="12"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</row>
    <row r="718" spans="7:35" ht="12"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</row>
    <row r="719" spans="7:35" ht="12"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</row>
    <row r="720" spans="7:35" ht="12"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</row>
    <row r="721" spans="7:35" ht="12"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</row>
    <row r="722" spans="7:35" ht="12"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</row>
    <row r="723" spans="7:35" ht="12"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</row>
    <row r="724" spans="7:35" ht="12"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</row>
    <row r="725" spans="7:35" ht="12"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</row>
    <row r="726" spans="7:35" ht="12"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</row>
    <row r="727" spans="7:35" ht="12"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</row>
    <row r="728" spans="7:35" ht="12"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</row>
    <row r="729" spans="7:35" ht="12"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</row>
    <row r="730" spans="7:35" ht="12"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</row>
    <row r="731" spans="7:35" ht="12"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</row>
    <row r="732" spans="7:35" ht="12"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</row>
    <row r="733" spans="7:35" ht="12"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</row>
    <row r="734" spans="7:35" ht="12"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</row>
    <row r="735" spans="7:35" ht="12"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</row>
    <row r="736" spans="7:35" ht="12"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</row>
    <row r="737" spans="7:35" ht="12"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</row>
    <row r="738" spans="7:35" ht="12"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</row>
    <row r="739" spans="7:35" ht="12"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</row>
    <row r="740" spans="7:35" ht="12"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</row>
    <row r="741" spans="7:35" ht="12"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</row>
    <row r="742" spans="7:35" ht="12"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</row>
    <row r="743" spans="7:35" ht="12"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</row>
    <row r="744" spans="7:35" ht="12"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</row>
    <row r="745" spans="7:35" ht="12"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</row>
    <row r="746" spans="7:35" ht="12"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</row>
    <row r="747" spans="7:35" ht="12"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</row>
    <row r="748" spans="7:35" ht="12"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</row>
    <row r="749" spans="7:35" ht="12"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</row>
    <row r="750" spans="7:35" ht="12"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</row>
    <row r="751" spans="7:35" ht="12"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</row>
    <row r="752" spans="7:35" ht="12"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</row>
    <row r="753" spans="7:35" ht="12"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</row>
    <row r="754" spans="7:35" ht="12"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</row>
    <row r="755" spans="7:35" ht="12"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</row>
    <row r="756" spans="7:35" ht="12"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</row>
    <row r="757" spans="7:35" ht="12"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</row>
    <row r="758" spans="7:35" ht="12"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</row>
    <row r="759" spans="7:35" ht="12"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</row>
    <row r="760" spans="7:35" ht="12"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</row>
    <row r="761" spans="7:35" ht="12"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</row>
    <row r="762" spans="7:35" ht="12"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</row>
    <row r="763" spans="7:35" ht="12"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</row>
    <row r="764" spans="7:35" ht="12"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</row>
    <row r="765" spans="7:35" ht="12"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</row>
    <row r="766" spans="7:35" ht="12"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</row>
    <row r="767" spans="7:35" ht="12"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</row>
  </sheetData>
  <sheetProtection/>
  <mergeCells count="24">
    <mergeCell ref="S5:V5"/>
    <mergeCell ref="O5:R5"/>
    <mergeCell ref="AA4:AD4"/>
    <mergeCell ref="AA5:AA6"/>
    <mergeCell ref="AB5:AB6"/>
    <mergeCell ref="AC5:AC6"/>
    <mergeCell ref="AD5:AD6"/>
    <mergeCell ref="A4:A6"/>
    <mergeCell ref="B4:B6"/>
    <mergeCell ref="G4:J4"/>
    <mergeCell ref="C4:F4"/>
    <mergeCell ref="E5:E6"/>
    <mergeCell ref="I5:I6"/>
    <mergeCell ref="J5:J6"/>
    <mergeCell ref="C2:N2"/>
    <mergeCell ref="F5:F6"/>
    <mergeCell ref="C5:C6"/>
    <mergeCell ref="G5:G6"/>
    <mergeCell ref="D5:D6"/>
    <mergeCell ref="C3:N3"/>
    <mergeCell ref="K5:N5"/>
    <mergeCell ref="K4:Z4"/>
    <mergeCell ref="H5:H6"/>
    <mergeCell ref="W5:Z5"/>
  </mergeCells>
  <conditionalFormatting sqref="AL11">
    <cfRule type="cellIs" priority="1" dxfId="0" operator="lessThan" stopIfTrue="1">
      <formula>0</formula>
    </cfRule>
  </conditionalFormatting>
  <printOptions/>
  <pageMargins left="0.25" right="0" top="0" bottom="0" header="0" footer="0"/>
  <pageSetup fitToWidth="2" horizontalDpi="600" verticalDpi="600" orientation="landscape" paperSize="9" scale="54" r:id="rId1"/>
  <colBreaks count="1" manualBreakCount="1">
    <brk id="18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Винницкое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Ковальчук</dc:creator>
  <cp:keywords/>
  <dc:description/>
  <cp:lastModifiedBy>Франчук Галина Іванівна</cp:lastModifiedBy>
  <cp:lastPrinted>2019-01-02T09:38:17Z</cp:lastPrinted>
  <dcterms:created xsi:type="dcterms:W3CDTF">2004-03-03T07:39:36Z</dcterms:created>
  <dcterms:modified xsi:type="dcterms:W3CDTF">2019-01-09T09:40:14Z</dcterms:modified>
  <cp:category/>
  <cp:version/>
  <cp:contentType/>
  <cp:contentStatus/>
</cp:coreProperties>
</file>