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255" activeTab="0"/>
  </bookViews>
  <sheets>
    <sheet name="Лист2" sheetId="1" r:id="rId1"/>
  </sheets>
  <definedNames>
    <definedName name="_xlnm.Print_Area" localSheetId="0">'Лист2'!$A$1:$I$44</definedName>
  </definedNames>
  <calcPr fullCalcOnLoad="1"/>
</workbook>
</file>

<file path=xl/sharedStrings.xml><?xml version="1.0" encoding="utf-8"?>
<sst xmlns="http://schemas.openxmlformats.org/spreadsheetml/2006/main" count="77" uniqueCount="37">
  <si>
    <t>Інформація про бюджет за бюджетними програмами з деталізацією</t>
  </si>
  <si>
    <t xml:space="preserve">за кодами економічної класифікації видатків бюджету </t>
  </si>
  <si>
    <t>Загальний фонд</t>
  </si>
  <si>
    <t>Спеціальний фонд</t>
  </si>
  <si>
    <t>Разом</t>
  </si>
  <si>
    <t>в т.ч.</t>
  </si>
  <si>
    <t>(тис.грн.)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</si>
  <si>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</si>
  <si>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</si>
  <si>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 xml:space="preserve">                                                               </t>
  </si>
  <si>
    <t xml:space="preserve"> (найменування головного розпорядника коштів державного бюджету)</t>
  </si>
  <si>
    <t>Видатки всього за головним розпорядником коштів державного бюджету:</t>
  </si>
  <si>
    <t>0111</t>
  </si>
  <si>
    <t>в т.ч. за бюджетними програмами</t>
  </si>
  <si>
    <t>Здійснення виконавчої влади у Вінницькій області</t>
  </si>
  <si>
    <t>Вінницька обласна державна адміністрація</t>
  </si>
  <si>
    <t xml:space="preserve">Код програмної класифікації видатків та кредитування бюджету/ код економічної класифікації видатків бюджету або код кредитування бюджету </t>
  </si>
  <si>
    <t>або класифікації кредитування</t>
  </si>
  <si>
    <t>Додаток 3</t>
  </si>
  <si>
    <t>(підпис)</t>
  </si>
  <si>
    <t xml:space="preserve">Директор Департаменту фінансів </t>
  </si>
  <si>
    <t xml:space="preserve">     Копачевський М.А.</t>
  </si>
  <si>
    <t xml:space="preserve">2110 Оплата праці </t>
  </si>
  <si>
    <t>2120 Нарахування на оплату праці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</si>
  <si>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</si>
  <si>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</si>
  <si>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</si>
  <si>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</si>
  <si>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2282 Окремі заходи по реалізації державних (регіональних) програм, не віднесені до заходів розвитку</t>
  </si>
  <si>
    <t xml:space="preserve">3110 Придбання обладнання і предметів довгострокового користування  </t>
  </si>
  <si>
    <t>2800 Інші поточні видатки</t>
  </si>
  <si>
    <t xml:space="preserve"> 3140 Реконструкція та реставрація</t>
  </si>
  <si>
    <t>3132 Капітальний ремонт інших об'єктів</t>
  </si>
  <si>
    <t>план на 2016 рік з врахуванням внесених змін</t>
  </si>
  <si>
    <t>касове виконання за 2016 рік</t>
  </si>
  <si>
    <t>за 2016 рік</t>
  </si>
  <si>
    <t>3160 Придбання землі та нематеріальних активів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</si>
</sst>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left" vertical="justify"/>
      <protection/>
    </xf>
    <xf numFmtId="0" fontId="4" fillId="0" borderId="2" xfId="0" applyFont="1" applyFill="1" applyBorder="1" applyAlignment="1" applyProtection="1">
      <alignment horizontal="left" vertical="justify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4" fillId="0" borderId="3" xfId="0" applyFont="1" applyFill="1" applyBorder="1" applyAlignment="1" applyProtection="1">
      <alignment horizontal="left" vertical="justify"/>
      <protection/>
    </xf>
    <xf numFmtId="0" fontId="3" fillId="0" borderId="4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left" vertical="justify"/>
      <protection/>
    </xf>
    <xf numFmtId="0" fontId="3" fillId="0" borderId="1" xfId="0" applyFont="1" applyFill="1" applyBorder="1" applyAlignment="1" applyProtection="1">
      <alignment horizontal="left" vertical="justify"/>
      <protection/>
    </xf>
    <xf numFmtId="0" fontId="3" fillId="0" borderId="2" xfId="0" applyFont="1" applyFill="1" applyBorder="1" applyAlignment="1" applyProtection="1">
      <alignment horizontal="left" vertical="justify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176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 applyProtection="1">
      <alignment horizontal="left" vertical="justify"/>
      <protection/>
    </xf>
    <xf numFmtId="0" fontId="4" fillId="0" borderId="8" xfId="0" applyFont="1" applyFill="1" applyBorder="1" applyAlignment="1" applyProtection="1">
      <alignment horizontal="left" vertical="justify"/>
      <protection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tabSelected="1" workbookViewId="0" topLeftCell="C13">
      <selection activeCell="H28" sqref="H28"/>
    </sheetView>
  </sheetViews>
  <sheetFormatPr defaultColWidth="9.00390625" defaultRowHeight="12.75"/>
  <cols>
    <col min="1" max="1" width="53.375" style="14" customWidth="1"/>
    <col min="2" max="2" width="19.375" style="14" customWidth="1"/>
    <col min="3" max="3" width="22.625" style="14" customWidth="1"/>
    <col min="4" max="9" width="14.00390625" style="14" customWidth="1"/>
    <col min="10" max="16384" width="9.125" style="14" customWidth="1"/>
  </cols>
  <sheetData>
    <row r="1" ht="15.75">
      <c r="I1" s="26" t="s">
        <v>18</v>
      </c>
    </row>
    <row r="2" spans="1:9" s="11" customFormat="1" ht="18.7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s="11" customFormat="1" ht="18.7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17" s="11" customFormat="1" ht="18.75">
      <c r="A4" s="43" t="s">
        <v>17</v>
      </c>
      <c r="B4" s="43"/>
      <c r="C4" s="43"/>
      <c r="D4" s="43"/>
      <c r="E4" s="43"/>
      <c r="F4" s="43"/>
      <c r="G4" s="43"/>
      <c r="H4" s="43"/>
      <c r="I4" s="43"/>
      <c r="K4" s="12" t="s">
        <v>9</v>
      </c>
      <c r="L4" s="12"/>
      <c r="M4" s="12"/>
      <c r="N4" s="13"/>
      <c r="O4" s="13"/>
      <c r="P4" s="13"/>
      <c r="Q4" s="13"/>
    </row>
    <row r="6" spans="1:9" ht="15.75">
      <c r="A6" s="44" t="s">
        <v>15</v>
      </c>
      <c r="B6" s="45"/>
      <c r="C6" s="45"/>
      <c r="D6" s="45"/>
      <c r="E6" s="45"/>
      <c r="F6" s="45"/>
      <c r="G6" s="45"/>
      <c r="H6" s="45"/>
      <c r="I6" s="45"/>
    </row>
    <row r="7" spans="1:9" ht="12.75">
      <c r="A7" s="46" t="s">
        <v>10</v>
      </c>
      <c r="B7" s="46"/>
      <c r="C7" s="46"/>
      <c r="D7" s="46"/>
      <c r="E7" s="46"/>
      <c r="F7" s="46"/>
      <c r="G7" s="46"/>
      <c r="H7" s="46"/>
      <c r="I7" s="46"/>
    </row>
    <row r="8" spans="1:11" s="11" customFormat="1" ht="18.75">
      <c r="A8" s="43" t="s">
        <v>35</v>
      </c>
      <c r="B8" s="43"/>
      <c r="C8" s="43"/>
      <c r="D8" s="43"/>
      <c r="E8" s="43"/>
      <c r="F8" s="43"/>
      <c r="G8" s="43"/>
      <c r="H8" s="43"/>
      <c r="I8" s="43"/>
      <c r="J8" s="15"/>
      <c r="K8" s="15"/>
    </row>
    <row r="9" ht="15.75">
      <c r="I9" s="15" t="s">
        <v>6</v>
      </c>
    </row>
    <row r="10" spans="1:9" ht="12.75">
      <c r="A10" s="47" t="s">
        <v>16</v>
      </c>
      <c r="B10" s="47" t="s">
        <v>7</v>
      </c>
      <c r="C10" s="47" t="s">
        <v>8</v>
      </c>
      <c r="D10" s="56" t="s">
        <v>2</v>
      </c>
      <c r="E10" s="57"/>
      <c r="F10" s="56" t="s">
        <v>3</v>
      </c>
      <c r="G10" s="57"/>
      <c r="H10" s="56" t="s">
        <v>4</v>
      </c>
      <c r="I10" s="57"/>
    </row>
    <row r="11" spans="1:9" ht="38.25">
      <c r="A11" s="48"/>
      <c r="B11" s="55"/>
      <c r="C11" s="48"/>
      <c r="D11" s="17" t="s">
        <v>33</v>
      </c>
      <c r="E11" s="17" t="s">
        <v>34</v>
      </c>
      <c r="F11" s="17" t="s">
        <v>33</v>
      </c>
      <c r="G11" s="17" t="s">
        <v>34</v>
      </c>
      <c r="H11" s="17" t="s">
        <v>33</v>
      </c>
      <c r="I11" s="17" t="s">
        <v>34</v>
      </c>
    </row>
    <row r="12" spans="1:9" ht="12.75">
      <c r="A12" s="18">
        <v>1</v>
      </c>
      <c r="B12" s="16">
        <v>2</v>
      </c>
      <c r="C12" s="18">
        <v>3</v>
      </c>
      <c r="D12" s="18">
        <v>4</v>
      </c>
      <c r="E12" s="16">
        <v>5</v>
      </c>
      <c r="F12" s="18">
        <v>6</v>
      </c>
      <c r="G12" s="16">
        <v>7</v>
      </c>
      <c r="H12" s="18">
        <v>8</v>
      </c>
      <c r="I12" s="16">
        <v>9</v>
      </c>
    </row>
    <row r="13" spans="1:9" ht="15.75">
      <c r="A13" s="49" t="s">
        <v>11</v>
      </c>
      <c r="B13" s="50"/>
      <c r="C13" s="51"/>
      <c r="D13" s="27">
        <f>D15+D16+D17+D18+D20+D21+D23+D25+D19+D22+D24+D26</f>
        <v>227027.40000000002</v>
      </c>
      <c r="E13" s="27">
        <f>E15+E16+E17+E18+E20+E21+E23+E25+E19+E22+E24+E26</f>
        <v>226612.60000000003</v>
      </c>
      <c r="F13" s="27">
        <f>F15+F16+F17+F18+F20+F21+F23+F25+F19+F22+F24+F26</f>
        <v>14160.699999999999</v>
      </c>
      <c r="G13" s="27">
        <f>G15+G16+G17+G18+G20+G21+G23+G25+G19+G22+G24+G26</f>
        <v>11679.400000000005</v>
      </c>
      <c r="H13" s="27">
        <f>SUM(H15:H26)</f>
        <v>241188.1</v>
      </c>
      <c r="I13" s="27">
        <f>SUM(I15:I26)</f>
        <v>238292.00000000003</v>
      </c>
    </row>
    <row r="14" spans="1:9" ht="15.75">
      <c r="A14" s="5" t="s">
        <v>5</v>
      </c>
      <c r="B14" s="6"/>
      <c r="C14" s="7"/>
      <c r="D14" s="19"/>
      <c r="E14" s="19"/>
      <c r="F14" s="19"/>
      <c r="G14" s="19"/>
      <c r="H14" s="19"/>
      <c r="I14" s="19"/>
    </row>
    <row r="15" spans="1:9" ht="15.75">
      <c r="A15" s="8" t="s">
        <v>22</v>
      </c>
      <c r="B15" s="39" t="s">
        <v>12</v>
      </c>
      <c r="C15" s="4"/>
      <c r="D15" s="33">
        <v>175576.6</v>
      </c>
      <c r="E15" s="34">
        <v>175531.7</v>
      </c>
      <c r="F15" s="35">
        <f>6.2+126.4+225.7</f>
        <v>358.29999999999995</v>
      </c>
      <c r="G15" s="34">
        <f>6.2+126.4+225.7</f>
        <v>358.29999999999995</v>
      </c>
      <c r="H15" s="20">
        <f aca="true" t="shared" si="0" ref="H15:I26">D15+F15</f>
        <v>175934.9</v>
      </c>
      <c r="I15" s="20">
        <f t="shared" si="0"/>
        <v>175890</v>
      </c>
    </row>
    <row r="16" spans="1:13" ht="15.75">
      <c r="A16" s="9" t="s">
        <v>23</v>
      </c>
      <c r="B16" s="38" t="s">
        <v>12</v>
      </c>
      <c r="C16" s="1"/>
      <c r="D16" s="28">
        <v>37958.8</v>
      </c>
      <c r="E16" s="28">
        <v>37700.7</v>
      </c>
      <c r="F16" s="36">
        <f>6.3+27.3+41.8</f>
        <v>75.4</v>
      </c>
      <c r="G16" s="28">
        <f>6.3+27.3+41.7</f>
        <v>75.30000000000001</v>
      </c>
      <c r="H16" s="21">
        <f t="shared" si="0"/>
        <v>38034.200000000004</v>
      </c>
      <c r="I16" s="21">
        <f t="shared" si="0"/>
        <v>37776</v>
      </c>
      <c r="M16" s="22"/>
    </row>
    <row r="17" spans="1:9" ht="15.75">
      <c r="A17" s="9" t="s">
        <v>24</v>
      </c>
      <c r="B17" s="38" t="s">
        <v>12</v>
      </c>
      <c r="C17" s="1"/>
      <c r="D17" s="36">
        <v>994.5</v>
      </c>
      <c r="E17" s="28">
        <v>991</v>
      </c>
      <c r="F17" s="28">
        <f>877+6.3+4478.6</f>
        <v>5361.900000000001</v>
      </c>
      <c r="G17" s="28">
        <f>546+6.3+4366.9</f>
        <v>4919.2</v>
      </c>
      <c r="H17" s="21">
        <f t="shared" si="0"/>
        <v>6356.400000000001</v>
      </c>
      <c r="I17" s="21">
        <f t="shared" si="0"/>
        <v>5910.2</v>
      </c>
    </row>
    <row r="18" spans="1:9" ht="15.75">
      <c r="A18" s="10" t="s">
        <v>25</v>
      </c>
      <c r="B18" s="38" t="s">
        <v>12</v>
      </c>
      <c r="C18" s="2"/>
      <c r="D18" s="28">
        <v>2144.2</v>
      </c>
      <c r="E18" s="28">
        <v>2127.2</v>
      </c>
      <c r="F18" s="28">
        <f>1095.3+2239.6</f>
        <v>3334.8999999999996</v>
      </c>
      <c r="G18" s="28">
        <f>635.4+2157</f>
        <v>2792.4</v>
      </c>
      <c r="H18" s="21">
        <f t="shared" si="0"/>
        <v>5479.099999999999</v>
      </c>
      <c r="I18" s="21">
        <f t="shared" si="0"/>
        <v>4919.6</v>
      </c>
    </row>
    <row r="19" spans="1:9" ht="15.75">
      <c r="A19" s="10" t="s">
        <v>26</v>
      </c>
      <c r="B19" s="38" t="s">
        <v>12</v>
      </c>
      <c r="C19" s="2"/>
      <c r="D19" s="28">
        <v>277.3</v>
      </c>
      <c r="E19" s="28">
        <v>263.3</v>
      </c>
      <c r="F19" s="28">
        <f>5+19.3</f>
        <v>24.3</v>
      </c>
      <c r="G19" s="28">
        <f>4.2+16.9</f>
        <v>21.099999999999998</v>
      </c>
      <c r="H19" s="21">
        <f t="shared" si="0"/>
        <v>301.6</v>
      </c>
      <c r="I19" s="21">
        <f t="shared" si="0"/>
        <v>284.40000000000003</v>
      </c>
    </row>
    <row r="20" spans="1:9" ht="15.75">
      <c r="A20" s="10" t="s">
        <v>27</v>
      </c>
      <c r="B20" s="38" t="s">
        <v>12</v>
      </c>
      <c r="C20" s="2"/>
      <c r="D20" s="28">
        <v>9976.7</v>
      </c>
      <c r="E20" s="28">
        <v>9907.7</v>
      </c>
      <c r="F20" s="28">
        <f>459.6+34.4</f>
        <v>494</v>
      </c>
      <c r="G20" s="28">
        <f>203.2+34.4</f>
        <v>237.6</v>
      </c>
      <c r="H20" s="21">
        <f t="shared" si="0"/>
        <v>10470.7</v>
      </c>
      <c r="I20" s="21">
        <f t="shared" si="0"/>
        <v>10145.300000000001</v>
      </c>
    </row>
    <row r="21" spans="1:9" ht="30">
      <c r="A21" s="3" t="s">
        <v>28</v>
      </c>
      <c r="B21" s="38" t="s">
        <v>12</v>
      </c>
      <c r="C21" s="3"/>
      <c r="D21" s="28">
        <v>11.9</v>
      </c>
      <c r="E21" s="28">
        <v>10.5</v>
      </c>
      <c r="F21" s="28">
        <v>11.5</v>
      </c>
      <c r="G21" s="28">
        <v>1.2</v>
      </c>
      <c r="H21" s="21">
        <f t="shared" si="0"/>
        <v>23.4</v>
      </c>
      <c r="I21" s="21">
        <f t="shared" si="0"/>
        <v>11.7</v>
      </c>
    </row>
    <row r="22" spans="1:9" ht="15.75">
      <c r="A22" s="3" t="s">
        <v>30</v>
      </c>
      <c r="B22" s="38" t="s">
        <v>12</v>
      </c>
      <c r="C22" s="3"/>
      <c r="D22" s="28">
        <v>87.4</v>
      </c>
      <c r="E22" s="28">
        <v>80.5</v>
      </c>
      <c r="F22" s="28">
        <f>108.9+61.7</f>
        <v>170.60000000000002</v>
      </c>
      <c r="G22" s="28">
        <f>81+61.5</f>
        <v>142.5</v>
      </c>
      <c r="H22" s="21">
        <f t="shared" si="0"/>
        <v>258</v>
      </c>
      <c r="I22" s="21">
        <f t="shared" si="0"/>
        <v>223</v>
      </c>
    </row>
    <row r="23" spans="1:9" ht="30">
      <c r="A23" s="3" t="s">
        <v>29</v>
      </c>
      <c r="B23" s="38" t="s">
        <v>12</v>
      </c>
      <c r="C23" s="3"/>
      <c r="D23" s="28"/>
      <c r="E23" s="28"/>
      <c r="F23" s="28">
        <f>177.3+44+2634.5</f>
        <v>2855.8</v>
      </c>
      <c r="G23" s="28">
        <f>17.8+44+2544.5</f>
        <v>2606.3</v>
      </c>
      <c r="H23" s="21">
        <f t="shared" si="0"/>
        <v>2855.8</v>
      </c>
      <c r="I23" s="21">
        <f t="shared" si="0"/>
        <v>2606.3</v>
      </c>
    </row>
    <row r="24" spans="1:9" ht="15.75">
      <c r="A24" s="3" t="s">
        <v>32</v>
      </c>
      <c r="B24" s="38" t="s">
        <v>12</v>
      </c>
      <c r="C24" s="3"/>
      <c r="D24" s="28"/>
      <c r="E24" s="28"/>
      <c r="F24" s="28">
        <v>182</v>
      </c>
      <c r="G24" s="28">
        <v>177.2</v>
      </c>
      <c r="H24" s="21">
        <f t="shared" si="0"/>
        <v>182</v>
      </c>
      <c r="I24" s="21">
        <f t="shared" si="0"/>
        <v>177.2</v>
      </c>
    </row>
    <row r="25" spans="1:9" ht="15.75">
      <c r="A25" s="9" t="s">
        <v>31</v>
      </c>
      <c r="B25" s="38" t="s">
        <v>12</v>
      </c>
      <c r="C25" s="1"/>
      <c r="D25" s="28"/>
      <c r="E25" s="28"/>
      <c r="F25" s="28">
        <f>606.3+680</f>
        <v>1286.3</v>
      </c>
      <c r="G25" s="36">
        <v>342.6</v>
      </c>
      <c r="H25" s="21">
        <f t="shared" si="0"/>
        <v>1286.3</v>
      </c>
      <c r="I25" s="23">
        <f t="shared" si="0"/>
        <v>342.6</v>
      </c>
    </row>
    <row r="26" spans="1:9" ht="15.75">
      <c r="A26" s="40" t="s">
        <v>36</v>
      </c>
      <c r="B26" s="38" t="s">
        <v>12</v>
      </c>
      <c r="C26" s="41"/>
      <c r="D26" s="28"/>
      <c r="E26" s="28"/>
      <c r="F26" s="28">
        <v>5.7</v>
      </c>
      <c r="G26" s="36">
        <v>5.7</v>
      </c>
      <c r="H26" s="21">
        <f t="shared" si="0"/>
        <v>5.7</v>
      </c>
      <c r="I26" s="23">
        <f t="shared" si="0"/>
        <v>5.7</v>
      </c>
    </row>
    <row r="27" spans="1:9" ht="15.75">
      <c r="A27" s="52" t="s">
        <v>13</v>
      </c>
      <c r="B27" s="53"/>
      <c r="C27" s="54"/>
      <c r="D27" s="28"/>
      <c r="E27" s="28"/>
      <c r="F27" s="28"/>
      <c r="G27" s="28"/>
      <c r="H27" s="28"/>
      <c r="I27" s="28"/>
    </row>
    <row r="28" spans="1:9" ht="26.25">
      <c r="A28" s="24">
        <v>7721010</v>
      </c>
      <c r="B28" s="38" t="s">
        <v>12</v>
      </c>
      <c r="C28" s="37" t="s">
        <v>14</v>
      </c>
      <c r="D28" s="28">
        <f>SUM(D29:D40)</f>
        <v>227027.40000000002</v>
      </c>
      <c r="E28" s="28">
        <f>SUM(E29:E40)</f>
        <v>226612.60000000003</v>
      </c>
      <c r="F28" s="36">
        <f>SUM(F29:F40)</f>
        <v>14160.7</v>
      </c>
      <c r="G28" s="36">
        <f>SUM(G29:G40)</f>
        <v>11679.400000000003</v>
      </c>
      <c r="H28" s="21">
        <f>D28+F28</f>
        <v>241188.10000000003</v>
      </c>
      <c r="I28" s="21">
        <f>E28+G28</f>
        <v>238292.00000000003</v>
      </c>
    </row>
    <row r="29" spans="1:9" ht="15.75">
      <c r="A29" s="8" t="s">
        <v>22</v>
      </c>
      <c r="B29" s="38" t="s">
        <v>12</v>
      </c>
      <c r="C29" s="25"/>
      <c r="D29" s="33">
        <f aca="true" t="shared" si="1" ref="D29:G40">D15</f>
        <v>175576.6</v>
      </c>
      <c r="E29" s="33">
        <f t="shared" si="1"/>
        <v>175531.7</v>
      </c>
      <c r="F29" s="35">
        <f t="shared" si="1"/>
        <v>358.29999999999995</v>
      </c>
      <c r="G29" s="35">
        <f t="shared" si="1"/>
        <v>358.29999999999995</v>
      </c>
      <c r="H29" s="21">
        <f aca="true" t="shared" si="2" ref="H29:H40">D29+F29</f>
        <v>175934.9</v>
      </c>
      <c r="I29" s="21">
        <f aca="true" t="shared" si="3" ref="I29:I40">E29+G29</f>
        <v>175890</v>
      </c>
    </row>
    <row r="30" spans="1:9" ht="15.75">
      <c r="A30" s="9" t="s">
        <v>23</v>
      </c>
      <c r="B30" s="38" t="s">
        <v>12</v>
      </c>
      <c r="C30" s="25"/>
      <c r="D30" s="33">
        <f t="shared" si="1"/>
        <v>37958.8</v>
      </c>
      <c r="E30" s="33">
        <f t="shared" si="1"/>
        <v>37700.7</v>
      </c>
      <c r="F30" s="35">
        <f t="shared" si="1"/>
        <v>75.4</v>
      </c>
      <c r="G30" s="35">
        <f t="shared" si="1"/>
        <v>75.30000000000001</v>
      </c>
      <c r="H30" s="21">
        <f t="shared" si="2"/>
        <v>38034.200000000004</v>
      </c>
      <c r="I30" s="21">
        <f t="shared" si="3"/>
        <v>37776</v>
      </c>
    </row>
    <row r="31" spans="1:9" ht="15.75">
      <c r="A31" s="9" t="s">
        <v>24</v>
      </c>
      <c r="B31" s="38" t="s">
        <v>12</v>
      </c>
      <c r="C31" s="25"/>
      <c r="D31" s="33">
        <f t="shared" si="1"/>
        <v>994.5</v>
      </c>
      <c r="E31" s="33">
        <f t="shared" si="1"/>
        <v>991</v>
      </c>
      <c r="F31" s="35">
        <f t="shared" si="1"/>
        <v>5361.900000000001</v>
      </c>
      <c r="G31" s="35">
        <f t="shared" si="1"/>
        <v>4919.2</v>
      </c>
      <c r="H31" s="21">
        <f t="shared" si="2"/>
        <v>6356.400000000001</v>
      </c>
      <c r="I31" s="21">
        <f t="shared" si="3"/>
        <v>5910.2</v>
      </c>
    </row>
    <row r="32" spans="1:9" ht="15.75">
      <c r="A32" s="10" t="s">
        <v>25</v>
      </c>
      <c r="B32" s="38" t="s">
        <v>12</v>
      </c>
      <c r="C32" s="25"/>
      <c r="D32" s="33">
        <f t="shared" si="1"/>
        <v>2144.2</v>
      </c>
      <c r="E32" s="33">
        <f t="shared" si="1"/>
        <v>2127.2</v>
      </c>
      <c r="F32" s="35">
        <f t="shared" si="1"/>
        <v>3334.8999999999996</v>
      </c>
      <c r="G32" s="35">
        <f t="shared" si="1"/>
        <v>2792.4</v>
      </c>
      <c r="H32" s="21">
        <f t="shared" si="2"/>
        <v>5479.099999999999</v>
      </c>
      <c r="I32" s="21">
        <f t="shared" si="3"/>
        <v>4919.6</v>
      </c>
    </row>
    <row r="33" spans="1:9" ht="15.75">
      <c r="A33" s="10" t="s">
        <v>26</v>
      </c>
      <c r="B33" s="38" t="s">
        <v>12</v>
      </c>
      <c r="C33" s="25"/>
      <c r="D33" s="33">
        <f t="shared" si="1"/>
        <v>277.3</v>
      </c>
      <c r="E33" s="33">
        <f t="shared" si="1"/>
        <v>263.3</v>
      </c>
      <c r="F33" s="35">
        <f t="shared" si="1"/>
        <v>24.3</v>
      </c>
      <c r="G33" s="35">
        <f t="shared" si="1"/>
        <v>21.099999999999998</v>
      </c>
      <c r="H33" s="21">
        <f t="shared" si="2"/>
        <v>301.6</v>
      </c>
      <c r="I33" s="21">
        <f t="shared" si="3"/>
        <v>284.40000000000003</v>
      </c>
    </row>
    <row r="34" spans="1:9" ht="15.75">
      <c r="A34" s="10" t="s">
        <v>27</v>
      </c>
      <c r="B34" s="38" t="s">
        <v>12</v>
      </c>
      <c r="C34" s="25"/>
      <c r="D34" s="33">
        <f t="shared" si="1"/>
        <v>9976.7</v>
      </c>
      <c r="E34" s="33">
        <f t="shared" si="1"/>
        <v>9907.7</v>
      </c>
      <c r="F34" s="35">
        <f t="shared" si="1"/>
        <v>494</v>
      </c>
      <c r="G34" s="35">
        <f t="shared" si="1"/>
        <v>237.6</v>
      </c>
      <c r="H34" s="21">
        <f t="shared" si="2"/>
        <v>10470.7</v>
      </c>
      <c r="I34" s="21">
        <f t="shared" si="3"/>
        <v>10145.300000000001</v>
      </c>
    </row>
    <row r="35" spans="1:9" ht="30">
      <c r="A35" s="3" t="s">
        <v>28</v>
      </c>
      <c r="B35" s="38" t="s">
        <v>12</v>
      </c>
      <c r="C35" s="25"/>
      <c r="D35" s="33">
        <f t="shared" si="1"/>
        <v>11.9</v>
      </c>
      <c r="E35" s="33">
        <f t="shared" si="1"/>
        <v>10.5</v>
      </c>
      <c r="F35" s="35">
        <f t="shared" si="1"/>
        <v>11.5</v>
      </c>
      <c r="G35" s="35">
        <f t="shared" si="1"/>
        <v>1.2</v>
      </c>
      <c r="H35" s="21">
        <f t="shared" si="2"/>
        <v>23.4</v>
      </c>
      <c r="I35" s="21">
        <f t="shared" si="3"/>
        <v>11.7</v>
      </c>
    </row>
    <row r="36" spans="1:9" ht="15.75">
      <c r="A36" s="3" t="s">
        <v>30</v>
      </c>
      <c r="B36" s="38" t="s">
        <v>12</v>
      </c>
      <c r="C36" s="25"/>
      <c r="D36" s="33">
        <f t="shared" si="1"/>
        <v>87.4</v>
      </c>
      <c r="E36" s="33">
        <f t="shared" si="1"/>
        <v>80.5</v>
      </c>
      <c r="F36" s="35">
        <f t="shared" si="1"/>
        <v>170.60000000000002</v>
      </c>
      <c r="G36" s="35">
        <f t="shared" si="1"/>
        <v>142.5</v>
      </c>
      <c r="H36" s="21">
        <f t="shared" si="2"/>
        <v>258</v>
      </c>
      <c r="I36" s="21">
        <f t="shared" si="3"/>
        <v>223</v>
      </c>
    </row>
    <row r="37" spans="1:9" ht="30">
      <c r="A37" s="3" t="s">
        <v>29</v>
      </c>
      <c r="B37" s="38" t="s">
        <v>12</v>
      </c>
      <c r="C37" s="25"/>
      <c r="D37" s="33">
        <f t="shared" si="1"/>
        <v>0</v>
      </c>
      <c r="E37" s="33">
        <f t="shared" si="1"/>
        <v>0</v>
      </c>
      <c r="F37" s="35">
        <f t="shared" si="1"/>
        <v>2855.8</v>
      </c>
      <c r="G37" s="35">
        <f t="shared" si="1"/>
        <v>2606.3</v>
      </c>
      <c r="H37" s="21">
        <f t="shared" si="2"/>
        <v>2855.8</v>
      </c>
      <c r="I37" s="21">
        <f t="shared" si="3"/>
        <v>2606.3</v>
      </c>
    </row>
    <row r="38" spans="1:9" ht="15.75">
      <c r="A38" s="3" t="s">
        <v>32</v>
      </c>
      <c r="B38" s="38" t="s">
        <v>12</v>
      </c>
      <c r="C38" s="25"/>
      <c r="D38" s="33">
        <f t="shared" si="1"/>
        <v>0</v>
      </c>
      <c r="E38" s="33">
        <f t="shared" si="1"/>
        <v>0</v>
      </c>
      <c r="F38" s="35">
        <f t="shared" si="1"/>
        <v>182</v>
      </c>
      <c r="G38" s="35">
        <f t="shared" si="1"/>
        <v>177.2</v>
      </c>
      <c r="H38" s="21">
        <f t="shared" si="2"/>
        <v>182</v>
      </c>
      <c r="I38" s="21">
        <f t="shared" si="3"/>
        <v>177.2</v>
      </c>
    </row>
    <row r="39" spans="1:9" ht="15.75">
      <c r="A39" s="9" t="s">
        <v>31</v>
      </c>
      <c r="B39" s="38" t="s">
        <v>12</v>
      </c>
      <c r="C39" s="25"/>
      <c r="D39" s="33">
        <f t="shared" si="1"/>
        <v>0</v>
      </c>
      <c r="E39" s="33">
        <f t="shared" si="1"/>
        <v>0</v>
      </c>
      <c r="F39" s="35">
        <f t="shared" si="1"/>
        <v>1286.3</v>
      </c>
      <c r="G39" s="35">
        <f t="shared" si="1"/>
        <v>342.6</v>
      </c>
      <c r="H39" s="21">
        <f t="shared" si="2"/>
        <v>1286.3</v>
      </c>
      <c r="I39" s="21">
        <f t="shared" si="3"/>
        <v>342.6</v>
      </c>
    </row>
    <row r="40" spans="1:9" ht="15.75">
      <c r="A40" s="40" t="s">
        <v>36</v>
      </c>
      <c r="B40" s="38" t="s">
        <v>12</v>
      </c>
      <c r="C40" s="25"/>
      <c r="D40" s="42"/>
      <c r="E40" s="42"/>
      <c r="F40" s="35">
        <f t="shared" si="1"/>
        <v>5.7</v>
      </c>
      <c r="G40" s="35">
        <f t="shared" si="1"/>
        <v>5.7</v>
      </c>
      <c r="H40" s="21">
        <f t="shared" si="2"/>
        <v>5.7</v>
      </c>
      <c r="I40" s="21">
        <f t="shared" si="3"/>
        <v>5.7</v>
      </c>
    </row>
    <row r="43" spans="1:9" s="30" customFormat="1" ht="18.75">
      <c r="A43" s="30" t="s">
        <v>20</v>
      </c>
      <c r="C43" s="31"/>
      <c r="I43" s="32" t="s">
        <v>21</v>
      </c>
    </row>
    <row r="44" ht="12.75">
      <c r="C44" s="29" t="s">
        <v>19</v>
      </c>
    </row>
  </sheetData>
  <mergeCells count="14">
    <mergeCell ref="C10:C11"/>
    <mergeCell ref="A13:C13"/>
    <mergeCell ref="A27:C27"/>
    <mergeCell ref="A2:I2"/>
    <mergeCell ref="A3:I3"/>
    <mergeCell ref="A10:A11"/>
    <mergeCell ref="B10:B11"/>
    <mergeCell ref="D10:E10"/>
    <mergeCell ref="F10:G10"/>
    <mergeCell ref="H10:I10"/>
    <mergeCell ref="A8:I8"/>
    <mergeCell ref="A4:I4"/>
    <mergeCell ref="A6:I6"/>
    <mergeCell ref="A7:I7"/>
  </mergeCells>
  <printOptions horizontalCentered="1" verticalCentered="1"/>
  <pageMargins left="0.3937007874015748" right="0.15748031496062992" top="0.2755905511811024" bottom="0.35433070866141736" header="0.26" footer="0.26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prokopchuk</dc:creator>
  <cp:keywords/>
  <dc:description/>
  <cp:lastModifiedBy>prokopchuk</cp:lastModifiedBy>
  <cp:lastPrinted>2015-03-03T10:56:23Z</cp:lastPrinted>
  <dcterms:created xsi:type="dcterms:W3CDTF">2012-01-26T12:42:16Z</dcterms:created>
  <dcterms:modified xsi:type="dcterms:W3CDTF">2017-03-02T08:05:45Z</dcterms:modified>
  <cp:category/>
  <cp:version/>
  <cp:contentType/>
  <cp:contentStatus/>
</cp:coreProperties>
</file>